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3740"/>
  </bookViews>
  <sheets>
    <sheet name="Prehlad" sheetId="5" r:id="rId1"/>
    <sheet name="Figury" sheetId="6" r:id="rId2"/>
    <sheet name="Rekapitulacia" sheetId="4" r:id="rId3"/>
    <sheet name="Kryci list" sheetId="3" r:id="rId4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  <definedName name="_xlnm.Print_Area" localSheetId="1">Figury!$A:$D</definedName>
    <definedName name="_xlnm.Print_Area" localSheetId="3">'Kryci list'!$A:$M</definedName>
    <definedName name="_xlnm.Print_Area" localSheetId="0">Prehlad!$A:$O</definedName>
    <definedName name="_xlnm.Print_Area" localSheetId="2">Rekapitulacia!$A:$G</definedName>
  </definedNames>
  <calcPr calcId="145621"/>
</workbook>
</file>

<file path=xl/calcChain.xml><?xml version="1.0" encoding="utf-8"?>
<calcChain xmlns="http://schemas.openxmlformats.org/spreadsheetml/2006/main">
  <c r="L25" i="3" l="1"/>
  <c r="M25" i="3" s="1"/>
  <c r="G20" i="4"/>
  <c r="C20" i="4"/>
  <c r="F20" i="4"/>
  <c r="E20" i="4"/>
  <c r="B20" i="4"/>
  <c r="G19" i="4"/>
  <c r="C19" i="4"/>
  <c r="F19" i="4"/>
  <c r="E19" i="4"/>
  <c r="G18" i="4"/>
  <c r="F18" i="4"/>
  <c r="E18" i="4"/>
  <c r="G17" i="4"/>
  <c r="G21" i="4"/>
  <c r="C17" i="4"/>
  <c r="G14" i="4"/>
  <c r="C14" i="4"/>
  <c r="F14" i="4"/>
  <c r="E14" i="4"/>
  <c r="G13" i="4"/>
  <c r="F13" i="4"/>
  <c r="E13" i="4"/>
  <c r="C13" i="4"/>
  <c r="B13" i="4"/>
  <c r="G12" i="4"/>
  <c r="C12" i="4"/>
  <c r="M21" i="3"/>
  <c r="I15" i="3"/>
  <c r="F14" i="3"/>
  <c r="F13" i="3"/>
  <c r="M9" i="3"/>
  <c r="I9" i="3"/>
  <c r="F9" i="3"/>
  <c r="M8" i="3"/>
  <c r="I8" i="3"/>
  <c r="F8" i="3"/>
  <c r="H1" i="3"/>
  <c r="B8" i="4"/>
  <c r="D8" i="5"/>
  <c r="F12" i="4" l="1"/>
  <c r="G24" i="4"/>
  <c r="G15" i="4"/>
  <c r="E17" i="4"/>
  <c r="E21" i="4"/>
  <c r="C15" i="4"/>
  <c r="E11" i="3"/>
  <c r="E12" i="4"/>
  <c r="F17" i="4"/>
  <c r="F21" i="4"/>
  <c r="E41" i="5"/>
  <c r="E18" i="5"/>
  <c r="E64" i="5"/>
  <c r="E59" i="5"/>
  <c r="B19" i="4"/>
  <c r="C18" i="4"/>
  <c r="B18" i="4"/>
  <c r="D17" i="4"/>
  <c r="B14" i="4"/>
  <c r="D14" i="4"/>
  <c r="E28" i="5"/>
  <c r="D13" i="4"/>
  <c r="E22" i="5"/>
  <c r="B12" i="4"/>
  <c r="D12" i="4"/>
  <c r="D20" i="4" l="1"/>
  <c r="E15" i="4"/>
  <c r="E24" i="4"/>
  <c r="F24" i="4"/>
  <c r="F15" i="4"/>
  <c r="D19" i="4"/>
  <c r="D21" i="4"/>
  <c r="E12" i="3"/>
  <c r="E15" i="3" s="1"/>
  <c r="B21" i="4"/>
  <c r="D18" i="4"/>
  <c r="E51" i="5"/>
  <c r="B17" i="4"/>
  <c r="B15" i="4"/>
  <c r="D15" i="4"/>
  <c r="E30" i="5"/>
  <c r="E66" i="5" l="1"/>
  <c r="E68" i="5"/>
  <c r="C24" i="4"/>
  <c r="C21" i="4"/>
  <c r="D12" i="3"/>
  <c r="F12" i="3" s="1"/>
  <c r="B24" i="4"/>
  <c r="D11" i="3"/>
  <c r="D24" i="4" l="1"/>
  <c r="M11" i="3"/>
  <c r="M13" i="3"/>
  <c r="D15" i="3"/>
  <c r="F11" i="3"/>
  <c r="F15" i="3" s="1"/>
  <c r="M14" i="3"/>
  <c r="M12" i="3"/>
  <c r="M15" i="3" l="1"/>
  <c r="M23" i="3" s="1"/>
  <c r="L24" i="3" s="1"/>
  <c r="M24" i="3" s="1"/>
  <c r="M26" i="3" s="1"/>
</calcChain>
</file>

<file path=xl/sharedStrings.xml><?xml version="1.0" encoding="utf-8"?>
<sst xmlns="http://schemas.openxmlformats.org/spreadsheetml/2006/main" count="440" uniqueCount="237">
  <si>
    <t xml:space="preserve"> 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</si>
  <si>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</si>
  <si>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</si>
  <si>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</si>
  <si>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</si>
  <si>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</si>
  <si>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</si>
  <si>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</si>
  <si>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</si>
  <si>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</si>
  <si>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</si>
  <si>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</si>
  <si>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</si>
  <si>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</si>
  <si>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</si>
  <si>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</si>
  <si>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</si>
  <si>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</si>
  <si>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</si>
  <si>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</si>
  <si>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</si>
  <si>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</si>
  <si>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</si>
  <si>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</si>
  <si>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</si>
  <si>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</si>
  <si>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</si>
  <si>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</si>
  <si>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</si>
  <si>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</si>
  <si>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</si>
  <si>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</si>
  <si>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</si>
  <si>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</si>
  <si>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</si>
  <si>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</si>
  <si>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</si>
  <si>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</si>
  <si>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</si>
  <si>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</si>
  <si>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</si>
  <si>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</si>
  <si>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</si>
  <si>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</si>
  <si>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</si>
  <si>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</si>
  <si>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</si>
  <si>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</si>
  <si>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</si>
  <si>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</si>
  <si>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</si>
  <si>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</si>
  <si>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</si>
  <si>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</si>
  <si>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</si>
  <si>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</si>
  <si>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</si>
  <si>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</si>
  <si>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</si>
  <si>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</si>
  <si>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</si>
  <si>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</si>
  <si>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</si>
  <si>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</si>
  <si>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</si>
  <si>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</si>
  <si>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</si>
  <si>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</si>
  <si>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</si>
  <si>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</si>
  <si>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</si>
  <si>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</si>
  <si>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</si>
  <si>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</si>
  <si>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</si>
  <si>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</si>
  <si>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</si>
  <si>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</si>
  <si>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</si>
  <si>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</si>
  <si>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</si>
  <si>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</si>
  <si>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</si>
  <si>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</si>
  <si>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</si>
  <si>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</si>
  <si>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</si>
  <si>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</si>
  <si>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</si>
  <si>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</si>
  <si>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</si>
  <si>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</si>
  <si>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</si>
  <si>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</si>
  <si>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</si>
  <si>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</si>
  <si>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>Iiné: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</si>
  <si>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</si>
  <si>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</si>
  <si>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</si>
  <si>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</si>
  <si>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</si>
  <si>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</si>
  <si>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</si>
  <si>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</si>
  <si>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</si>
  <si>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</si>
  <si>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</si>
  <si>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</si>
  <si>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</si>
  <si>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</si>
  <si>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</si>
  <si>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</si>
  <si>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</si>
  <si>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</si>
  <si>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Spracoval: Ing. Ondrej Ostrožovič                  </t>
  </si>
  <si>
    <t xml:space="preserve">Projektant: Ing. Ondrej Ostrožovič </t>
  </si>
  <si>
    <t xml:space="preserve">JKSO : </t>
  </si>
  <si>
    <t>Dátum: 27.01.2020</t>
  </si>
  <si>
    <t>Stavba :  Prestrešenie amfiteátra - obec BARA</t>
  </si>
  <si>
    <t>Objekt : Prestrešenie amfiteátra</t>
  </si>
  <si>
    <t xml:space="preserve"> Stavba :  Prestrešenie amfiteátra - obec BARA</t>
  </si>
  <si>
    <t xml:space="preserve"> Objekt : Prestrešenie amfiteátra</t>
  </si>
  <si>
    <t>JKSO :</t>
  </si>
  <si>
    <t>Ing. Ondrej Ostrožovič</t>
  </si>
  <si>
    <t>27.01.2020</t>
  </si>
  <si>
    <t xml:space="preserve">Ing. Ondrej Ostrožovič </t>
  </si>
  <si>
    <t/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</si>
  <si>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</si>
  <si>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</si>
  <si>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</si>
  <si>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</si>
  <si>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</si>
  <si>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</si>
  <si>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</si>
  <si>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</si>
  <si>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</si>
  <si>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</si>
  <si>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</si>
  <si>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</si>
  <si>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</si>
  <si>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</si>
  <si>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</si>
  <si>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</si>
  <si>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2 - ZÁKLADY</t>
  </si>
  <si>
    <t>011</t>
  </si>
  <si>
    <t>273351217</t>
  </si>
  <si>
    <t>Debnenie základových dosák drevené tradičné, zhotovenie</t>
  </si>
  <si>
    <t>m2</t>
  </si>
  <si>
    <t>EK</t>
  </si>
  <si>
    <t>S</t>
  </si>
  <si>
    <t>273351218</t>
  </si>
  <si>
    <t>Debnenie základových dosák drevené tradičné, odstránenie</t>
  </si>
  <si>
    <t>275321311</t>
  </si>
  <si>
    <t>Základové pätky zo železobetónu tr. C16/20</t>
  </si>
  <si>
    <t>m3</t>
  </si>
  <si>
    <t>275362021</t>
  </si>
  <si>
    <t>Výstuž základových pätiek zo zvarovaných sietí KARI</t>
  </si>
  <si>
    <t>t</t>
  </si>
  <si>
    <t xml:space="preserve">2 - ZÁKLADY  spolu: </t>
  </si>
  <si>
    <t>4 - VODOROVNÉ KONŠTRUKCIE</t>
  </si>
  <si>
    <t>411354238</t>
  </si>
  <si>
    <t>Debnenie stropov zabud. ocel. rebr. povr. lesklý v. vlny 50 cm hr. 1,5 mm</t>
  </si>
  <si>
    <t xml:space="preserve">4 - VODOROVNÉ KONŠTRUKCIE  spolu: </t>
  </si>
  <si>
    <t>6 - ÚPRAVY POVRCHOV, PODLAHY, VÝPLNE</t>
  </si>
  <si>
    <t>631313711</t>
  </si>
  <si>
    <t>Mazanina z betónu prostého tr. C25/30 hr. 8-12 cm</t>
  </si>
  <si>
    <t>631362021</t>
  </si>
  <si>
    <t>Výstuž betónových mazanín zo zvarovaných sietí Kari</t>
  </si>
  <si>
    <t>632477001</t>
  </si>
  <si>
    <t>Liaty samonivel.poter KNAUF kontaktný pevne spojený s podklad.bet.konštr.hr.25mm</t>
  </si>
  <si>
    <t xml:space="preserve">6 - ÚPRAVY POVRCHOV, PODLAHY, VÝPLNE  spolu: </t>
  </si>
  <si>
    <t xml:space="preserve">PRÁCE A DODÁVKY HSV  spolu: </t>
  </si>
  <si>
    <t>PRÁCE A DODÁVKY PSV</t>
  </si>
  <si>
    <t>712 - Povlakové krytiny</t>
  </si>
  <si>
    <t>712</t>
  </si>
  <si>
    <t>712361702</t>
  </si>
  <si>
    <t>Zhotovenie povl. krytiny striech do 10° lepením guma</t>
  </si>
  <si>
    <t>IK</t>
  </si>
  <si>
    <t>MAT</t>
  </si>
  <si>
    <t>283220290</t>
  </si>
  <si>
    <t>Fólia HYDROIZOL FATRAFOL DR.803 hr. 2,0 š.1300mm</t>
  </si>
  <si>
    <t>IZ</t>
  </si>
  <si>
    <t>712451193</t>
  </si>
  <si>
    <t>Montáž asfaltových šindlov na strechy jednod. do 30° prípl. za plochu do 10 m2</t>
  </si>
  <si>
    <t>712491171</t>
  </si>
  <si>
    <t>Zhotovenie povl. krytiny striech do 30° položením podkladnej textílie na sucho</t>
  </si>
  <si>
    <t>6282B0623</t>
  </si>
  <si>
    <t>Šindeľ JCP asfaltový OB STANDARD</t>
  </si>
  <si>
    <t>712691501</t>
  </si>
  <si>
    <t>Zhotovenie povl. krytiny striech nad 30°, pribitie krycích pás.rš 100mm na lišty</t>
  </si>
  <si>
    <t>628522640</t>
  </si>
  <si>
    <t>Pás s modifik.asfaltom podkladný pod asfaltový šindeľ</t>
  </si>
  <si>
    <t xml:space="preserve">712 - Povlakové krytiny  spolu: </t>
  </si>
  <si>
    <t>762 - Konštrukcie tesárske</t>
  </si>
  <si>
    <t>762</t>
  </si>
  <si>
    <t>762222141</t>
  </si>
  <si>
    <t>Montáž zábradlia rovného, osová vzd. stĺpikov do 150 cm</t>
  </si>
  <si>
    <t>m</t>
  </si>
  <si>
    <t>553915360</t>
  </si>
  <si>
    <t>Zábradlový systém s výplňou</t>
  </si>
  <si>
    <t>762332130</t>
  </si>
  <si>
    <t>Montáž krovov viazaných prierez. plocha nad 224 do 288 cm2</t>
  </si>
  <si>
    <t>762332140</t>
  </si>
  <si>
    <t>Montáž krovov viazaných prierez. plocha nad 288 do 450 cm2</t>
  </si>
  <si>
    <t>605573980</t>
  </si>
  <si>
    <t>Hranol DB 2 180x240</t>
  </si>
  <si>
    <t>762341250</t>
  </si>
  <si>
    <t>Montáž debnenia striech striech rovných a šikmých z hoblovaných dosiek</t>
  </si>
  <si>
    <t>611917050</t>
  </si>
  <si>
    <t>Obloženie palubové bór hr. 18mm š. 81-100mm</t>
  </si>
  <si>
    <t xml:space="preserve">762 - Konštrukcie tesárske  spolu: </t>
  </si>
  <si>
    <t>764 - Konštrukcie klampiarske</t>
  </si>
  <si>
    <t>764</t>
  </si>
  <si>
    <t>764172070</t>
  </si>
  <si>
    <t>Štítové lemovanie vrchné sklon do 30°</t>
  </si>
  <si>
    <t>764323220</t>
  </si>
  <si>
    <t>Klamp. PZ pl. odkvapov lepená krytina rš 250</t>
  </si>
  <si>
    <t>764352203</t>
  </si>
  <si>
    <t>Klamp. PZ pl. žľaby pododkvap. polkruh. rš 330 dl 5m-</t>
  </si>
  <si>
    <t>764454202</t>
  </si>
  <si>
    <t>Klamp. PZ pl. rúry odpadové kruhové d-100</t>
  </si>
  <si>
    <t>764456852</t>
  </si>
  <si>
    <t>Klamp. demont. kolien výtokových kruhových d-100</t>
  </si>
  <si>
    <t>kus</t>
  </si>
  <si>
    <t xml:space="preserve">764 - Konštrukcie klampiarske  spolu: </t>
  </si>
  <si>
    <t>775 - Podlahy vlysové a parketové</t>
  </si>
  <si>
    <t>775</t>
  </si>
  <si>
    <t>775570022</t>
  </si>
  <si>
    <t>Položenie podlahy WPC s olištovaním</t>
  </si>
  <si>
    <t>614380400</t>
  </si>
  <si>
    <t>Dosky, hranoly, podpery a konštrukčné prvky tepelne upravené</t>
  </si>
  <si>
    <t xml:space="preserve">775 - Podlahy vlysové a parketové  spolu: </t>
  </si>
  <si>
    <t xml:space="preserve">PRÁCE A DODÁVKY PSV  spolu: </t>
  </si>
  <si>
    <t>Za rozpočet celkom</t>
  </si>
  <si>
    <t>Spracoval: Ing. Ondrej Ostrožovič</t>
  </si>
  <si>
    <t>Figura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</si>
</sst>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0"/>
    <numFmt numFmtId="165" formatCode="#,##0&quot; Sk&quot;;[Red]&quot;-&quot;#,##0&quot; Sk&quot;"/>
    <numFmt numFmtId="166" formatCode="#,##0.000"/>
    <numFmt numFmtId="167" formatCode="_-* #,##0\ &quot;Sk&quot;_-;\-* #,##0\ &quot;Sk&quot;_-;_-* &quot;-&quot;\ &quot;Sk&quot;_-;_-@_-"/>
    <numFmt numFmtId="168" formatCode="#,##0\ &quot;Sk&quot;"/>
    <numFmt numFmtId="169" formatCode="#,##0&quot; &quot;"/>
    <numFmt numFmtId="170" formatCode="#,##0\ _S_k"/>
    <numFmt numFmtId="171" formatCode="#,##0.0"/>
    <numFmt numFmtId="172" formatCode="#,##0.0000"/>
  </numFmts>
  <fonts count="16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7.5"/>
      <color rgb="FFFFFFFF"/>
      <name val="Arial Narrow"/>
      <family val="2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1"/>
      <charset val="238"/>
    </font>
    <font>
      <sz val="11"/>
      <color indexed="10"/>
      <name val="Calibri"/>
      <family val="2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59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1">
    <xf numFmtId="0" fontId="0" fillId="0" borderId="0"/>
    <xf numFmtId="0" fontId="8" fillId="0" borderId="0"/>
    <xf numFmtId="0" fontId="9" fillId="0" borderId="57" applyFont="0" applyFill="0" applyBorder="0">
      <alignment vertical="center"/>
    </xf>
    <xf numFmtId="0" fontId="10" fillId="2" borderId="0" applyNumberFormat="0" applyBorder="0" applyAlignment="0" applyProtection="0"/>
    <xf numFmtId="167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5" fontId="9" fillId="0" borderId="57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57" applyFont="0" applyFill="0"/>
    <xf numFmtId="0" fontId="9" fillId="0" borderId="57">
      <alignment vertical="center"/>
    </xf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58" applyNumberFormat="0" applyFill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9" fillId="0" borderId="21" applyBorder="0">
      <alignment vertical="center"/>
    </xf>
    <xf numFmtId="0" fontId="14" fillId="0" borderId="0" applyNumberFormat="0" applyFill="0" applyBorder="0" applyAlignment="0" applyProtection="0"/>
    <xf numFmtId="0" fontId="9" fillId="0" borderId="21">
      <alignment vertical="center"/>
    </xf>
  </cellStyleXfs>
  <cellXfs count="162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70" fontId="1" fillId="0" borderId="4" xfId="1" applyNumberFormat="1" applyFont="1" applyBorder="1" applyAlignment="1">
      <alignment horizontal="left" vertical="center"/>
    </xf>
    <xf numFmtId="168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70" fontId="1" fillId="0" borderId="11" xfId="1" applyNumberFormat="1" applyFont="1" applyBorder="1" applyAlignment="1">
      <alignment horizontal="left" vertical="center"/>
    </xf>
    <xf numFmtId="168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Continuous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left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5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Continuous" vertical="center"/>
    </xf>
    <xf numFmtId="0" fontId="1" fillId="0" borderId="27" xfId="1" applyFont="1" applyBorder="1" applyAlignment="1">
      <alignment horizontal="centerContinuous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centerContinuous" vertical="center"/>
    </xf>
    <xf numFmtId="0" fontId="1" fillId="0" borderId="37" xfId="1" applyFont="1" applyBorder="1" applyAlignment="1">
      <alignment horizontal="centerContinuous" vertical="center"/>
    </xf>
    <xf numFmtId="0" fontId="1" fillId="0" borderId="38" xfId="1" applyFont="1" applyBorder="1" applyAlignment="1">
      <alignment horizontal="left" vertical="center"/>
    </xf>
    <xf numFmtId="10" fontId="1" fillId="0" borderId="39" xfId="1" applyNumberFormat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10" fontId="1" fillId="0" borderId="42" xfId="1" applyNumberFormat="1" applyFont="1" applyBorder="1" applyAlignment="1">
      <alignment horizontal="right" vertical="center"/>
    </xf>
    <xf numFmtId="0" fontId="1" fillId="0" borderId="23" xfId="1" applyFont="1" applyBorder="1" applyAlignment="1">
      <alignment horizontal="left" vertical="center"/>
    </xf>
    <xf numFmtId="0" fontId="1" fillId="0" borderId="25" xfId="1" applyFont="1" applyBorder="1" applyAlignment="1">
      <alignment horizontal="right" vertical="center"/>
    </xf>
    <xf numFmtId="0" fontId="1" fillId="0" borderId="43" xfId="1" applyFont="1" applyBorder="1" applyAlignment="1">
      <alignment horizontal="centerContinuous" vertical="center"/>
    </xf>
    <xf numFmtId="169" fontId="1" fillId="0" borderId="36" xfId="1" applyNumberFormat="1" applyFont="1" applyBorder="1" applyAlignment="1">
      <alignment horizontal="centerContinuous" vertical="center"/>
    </xf>
    <xf numFmtId="0" fontId="1" fillId="0" borderId="44" xfId="1" applyFont="1" applyBorder="1" applyAlignment="1">
      <alignment horizontal="left" vertical="center"/>
    </xf>
    <xf numFmtId="0" fontId="1" fillId="0" borderId="42" xfId="1" applyFont="1" applyBorder="1" applyAlignment="1">
      <alignment horizontal="left" vertical="center"/>
    </xf>
    <xf numFmtId="0" fontId="1" fillId="0" borderId="39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5" xfId="1" applyFont="1" applyBorder="1" applyAlignment="1">
      <alignment horizontal="center" vertical="center"/>
    </xf>
    <xf numFmtId="0" fontId="1" fillId="0" borderId="46" xfId="1" applyFont="1" applyBorder="1" applyAlignment="1">
      <alignment horizontal="left" vertical="center"/>
    </xf>
    <xf numFmtId="0" fontId="1" fillId="0" borderId="47" xfId="1" applyFont="1" applyBorder="1" applyAlignment="1">
      <alignment horizontal="left" vertical="center"/>
    </xf>
    <xf numFmtId="169" fontId="1" fillId="0" borderId="48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4" fontId="1" fillId="0" borderId="0" xfId="0" applyNumberFormat="1" applyFont="1" applyProtection="1"/>
    <xf numFmtId="166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49" xfId="0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4" fillId="0" borderId="0" xfId="0" applyFont="1" applyProtection="1"/>
    <xf numFmtId="49" fontId="1" fillId="0" borderId="0" xfId="0" applyNumberFormat="1" applyFont="1" applyAlignment="1" applyProtection="1">
      <alignment horizontal="left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6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2" xfId="0" applyNumberFormat="1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5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166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54" xfId="0" applyFont="1" applyBorder="1" applyAlignment="1" applyProtection="1">
      <alignment horizontal="centerContinuous"/>
      <protection locked="0"/>
    </xf>
    <xf numFmtId="0" fontId="1" fillId="0" borderId="55" xfId="0" applyFont="1" applyBorder="1" applyAlignment="1" applyProtection="1">
      <alignment horizontal="centerContinuous"/>
      <protection locked="0"/>
    </xf>
    <xf numFmtId="0" fontId="1" fillId="0" borderId="56" xfId="0" applyFont="1" applyBorder="1" applyAlignment="1" applyProtection="1">
      <alignment horizontal="centerContinuous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52" xfId="0" applyNumberFormat="1" applyFont="1" applyBorder="1" applyAlignment="1" applyProtection="1">
      <alignment horizontal="center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53" xfId="0" applyNumberFormat="1" applyFont="1" applyBorder="1" applyAlignment="1" applyProtection="1">
      <alignment horizontal="center"/>
    </xf>
    <xf numFmtId="0" fontId="1" fillId="0" borderId="49" xfId="0" applyNumberFormat="1" applyFont="1" applyBorder="1" applyAlignment="1" applyProtection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51" xfId="0" applyNumberFormat="1" applyFont="1" applyBorder="1" applyAlignment="1" applyProtection="1">
      <alignment horizontal="center"/>
    </xf>
    <xf numFmtId="0" fontId="6" fillId="0" borderId="53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center"/>
      <protection locked="0"/>
    </xf>
    <xf numFmtId="166" fontId="1" fillId="0" borderId="51" xfId="0" applyNumberFormat="1" applyFont="1" applyBorder="1" applyProtection="1"/>
    <xf numFmtId="0" fontId="1" fillId="0" borderId="51" xfId="0" applyFont="1" applyBorder="1" applyProtection="1"/>
    <xf numFmtId="0" fontId="4" fillId="0" borderId="0" xfId="1" applyFont="1" applyProtection="1">
      <protection locked="0"/>
    </xf>
    <xf numFmtId="49" fontId="4" fillId="0" borderId="0" xfId="1" applyNumberFormat="1" applyFont="1" applyProtection="1"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49" fontId="5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171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172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 applyProtection="1">
      <alignment horizontal="left"/>
    </xf>
    <xf numFmtId="0" fontId="1" fillId="0" borderId="49" xfId="0" applyFont="1" applyBorder="1" applyAlignment="1" applyProtection="1">
      <alignment horizontal="right"/>
    </xf>
    <xf numFmtId="49" fontId="1" fillId="0" borderId="51" xfId="0" applyNumberFormat="1" applyFont="1" applyBorder="1" applyAlignment="1" applyProtection="1">
      <alignment horizontal="left"/>
    </xf>
    <xf numFmtId="0" fontId="1" fillId="0" borderId="51" xfId="0" applyFont="1" applyBorder="1" applyAlignment="1" applyProtection="1">
      <alignment horizontal="right"/>
    </xf>
    <xf numFmtId="4" fontId="1" fillId="0" borderId="18" xfId="1" applyNumberFormat="1" applyFont="1" applyBorder="1" applyAlignment="1">
      <alignment horizontal="right" vertical="center"/>
    </xf>
    <xf numFmtId="4" fontId="1" fillId="0" borderId="19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24" xfId="1" applyNumberFormat="1" applyFont="1" applyBorder="1" applyAlignment="1">
      <alignment horizontal="right" vertical="center"/>
    </xf>
    <xf numFmtId="4" fontId="1" fillId="0" borderId="42" xfId="1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  <protection locked="0"/>
    </xf>
    <xf numFmtId="49" fontId="1" fillId="0" borderId="0" xfId="0" applyNumberFormat="1" applyFont="1" applyAlignment="1" applyProtection="1">
      <alignment horizontal="right" vertical="top" wrapText="1"/>
      <protection locked="0"/>
    </xf>
    <xf numFmtId="4" fontId="15" fillId="0" borderId="0" xfId="0" applyNumberFormat="1" applyFont="1" applyAlignment="1" applyProtection="1">
      <alignment vertical="top"/>
      <protection locked="0"/>
    </xf>
    <xf numFmtId="164" fontId="15" fillId="0" borderId="0" xfId="0" applyNumberFormat="1" applyFont="1" applyAlignment="1" applyProtection="1">
      <alignment vertical="top"/>
      <protection locked="0"/>
    </xf>
    <xf numFmtId="166" fontId="15" fillId="0" borderId="0" xfId="0" applyNumberFormat="1" applyFont="1" applyAlignment="1" applyProtection="1">
      <alignment vertical="top"/>
      <protection locked="0"/>
    </xf>
    <xf numFmtId="49" fontId="15" fillId="0" borderId="0" xfId="0" applyNumberFormat="1" applyFont="1" applyAlignment="1" applyProtection="1">
      <alignment horizontal="left" vertical="top" wrapText="1"/>
      <protection locked="0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a" xfId="0" builtinId="0"/>
    <cellStyle name="normálne_KLs" xfId="1"/>
    <cellStyle name="TEXT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showGridLines="0" tabSelected="1" topLeftCell="A8" workbookViewId="0">
      <selection activeCell="I77" sqref="I77"/>
    </sheetView>
  </sheetViews>
  <sheetFormatPr defaultColWidth="9.140625"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1.28515625" style="105" customWidth="1"/>
    <col min="6" max="6" width="5.85546875" style="106" customWidth="1"/>
    <col min="7" max="7" width="8.7109375" style="107" customWidth="1"/>
    <col min="8" max="9" width="11.28515625" style="107" customWidth="1"/>
    <col min="10" max="10" width="8.28515625" style="107" hidden="1" customWidth="1"/>
    <col min="11" max="11" width="7.42578125" style="108" customWidth="1"/>
    <col min="12" max="12" width="8.28515625" style="108" customWidth="1"/>
    <col min="13" max="13" width="8" style="105" customWidth="1"/>
    <col min="14" max="14" width="7" style="105" customWidth="1"/>
    <col min="15" max="15" width="3.5703125" style="106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9" style="109" hidden="1" customWidth="1"/>
    <col min="23" max="23" width="9.140625" style="105" hidden="1" customWidth="1"/>
    <col min="24" max="25" width="5.7109375" style="106" hidden="1" customWidth="1"/>
    <col min="26" max="26" width="6.5703125" style="106" hidden="1" customWidth="1"/>
    <col min="27" max="27" width="24.85546875" style="103" hidden="1" customWidth="1"/>
    <col min="28" max="28" width="4.28515625" style="106" hidden="1" customWidth="1"/>
    <col min="29" max="29" width="8.28515625" style="110" hidden="1" customWidth="1"/>
    <col min="30" max="30" width="8.7109375" style="110" hidden="1" customWidth="1"/>
    <col min="31" max="34" width="9.140625" style="110" hidden="1" customWidth="1"/>
    <col min="35" max="35" width="9.140625" style="78"/>
    <col min="36" max="37" width="0" style="78" hidden="1" customWidth="1"/>
    <col min="38" max="16384" width="9.140625" style="78"/>
  </cols>
  <sheetData>
    <row r="1" spans="1:37" ht="24">
      <c r="A1" s="90" t="s">
        <v>2</v>
      </c>
      <c r="B1" s="91"/>
      <c r="C1" s="91"/>
      <c r="D1" s="91"/>
      <c r="E1" s="91"/>
      <c r="F1" s="91"/>
      <c r="G1" s="111"/>
      <c r="H1" s="91"/>
      <c r="I1" s="90" t="s">
        <v>115</v>
      </c>
      <c r="J1" s="111"/>
      <c r="K1" s="117"/>
      <c r="L1" s="91"/>
      <c r="M1" s="91"/>
      <c r="N1" s="91"/>
      <c r="O1" s="91"/>
      <c r="P1" s="91"/>
      <c r="Q1" s="95"/>
      <c r="R1" s="95"/>
      <c r="S1" s="95"/>
      <c r="T1" s="91"/>
      <c r="U1" s="91"/>
      <c r="V1" s="91"/>
      <c r="W1" s="91"/>
      <c r="X1" s="91"/>
      <c r="Y1" s="91"/>
      <c r="Z1" s="133" t="s">
        <v>3</v>
      </c>
      <c r="AA1" s="134" t="s">
        <v>4</v>
      </c>
      <c r="AB1" s="133" t="s">
        <v>5</v>
      </c>
      <c r="AC1" s="133" t="s">
        <v>6</v>
      </c>
      <c r="AD1" s="133" t="s">
        <v>7</v>
      </c>
      <c r="AE1" s="135" t="s">
        <v>8</v>
      </c>
      <c r="AF1" s="136" t="s">
        <v>9</v>
      </c>
      <c r="AG1" s="78"/>
      <c r="AH1" s="78"/>
    </row>
    <row r="2" spans="1:37">
      <c r="A2" s="90" t="s">
        <v>116</v>
      </c>
      <c r="B2" s="91"/>
      <c r="C2" s="91"/>
      <c r="D2" s="91"/>
      <c r="E2" s="91"/>
      <c r="F2" s="91"/>
      <c r="G2" s="111"/>
      <c r="H2" s="112"/>
      <c r="I2" s="90" t="s">
        <v>117</v>
      </c>
      <c r="J2" s="111"/>
      <c r="K2" s="117"/>
      <c r="L2" s="91"/>
      <c r="M2" s="91"/>
      <c r="N2" s="91"/>
      <c r="O2" s="91"/>
      <c r="P2" s="91"/>
      <c r="Q2" s="95"/>
      <c r="R2" s="95"/>
      <c r="S2" s="95"/>
      <c r="T2" s="91"/>
      <c r="U2" s="91"/>
      <c r="V2" s="91"/>
      <c r="W2" s="91"/>
      <c r="X2" s="91"/>
      <c r="Y2" s="91"/>
      <c r="Z2" s="133" t="s">
        <v>10</v>
      </c>
      <c r="AA2" s="137" t="s">
        <v>11</v>
      </c>
      <c r="AB2" s="138" t="s">
        <v>12</v>
      </c>
      <c r="AC2" s="138"/>
      <c r="AD2" s="137"/>
      <c r="AE2" s="135">
        <v>1</v>
      </c>
      <c r="AF2" s="139">
        <v>123.5</v>
      </c>
      <c r="AG2" s="78"/>
      <c r="AH2" s="78"/>
    </row>
    <row r="3" spans="1:37">
      <c r="A3" s="90" t="s">
        <v>13</v>
      </c>
      <c r="B3" s="91"/>
      <c r="C3" s="91"/>
      <c r="D3" s="91"/>
      <c r="E3" s="91"/>
      <c r="F3" s="91"/>
      <c r="G3" s="111"/>
      <c r="H3" s="91"/>
      <c r="I3" s="90" t="s">
        <v>118</v>
      </c>
      <c r="J3" s="111"/>
      <c r="K3" s="117"/>
      <c r="L3" s="91"/>
      <c r="M3" s="91"/>
      <c r="N3" s="91"/>
      <c r="O3" s="91"/>
      <c r="P3" s="91"/>
      <c r="Q3" s="95"/>
      <c r="R3" s="95"/>
      <c r="S3" s="95"/>
      <c r="T3" s="91"/>
      <c r="U3" s="91"/>
      <c r="V3" s="91"/>
      <c r="W3" s="91"/>
      <c r="X3" s="91"/>
      <c r="Y3" s="91"/>
      <c r="Z3" s="133" t="s">
        <v>14</v>
      </c>
      <c r="AA3" s="137" t="s">
        <v>15</v>
      </c>
      <c r="AB3" s="138" t="s">
        <v>12</v>
      </c>
      <c r="AC3" s="138" t="s">
        <v>16</v>
      </c>
      <c r="AD3" s="137" t="s">
        <v>17</v>
      </c>
      <c r="AE3" s="135">
        <v>2</v>
      </c>
      <c r="AF3" s="140">
        <v>123.46</v>
      </c>
      <c r="AG3" s="78"/>
      <c r="AH3" s="78"/>
    </row>
    <row r="4" spans="1:37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5"/>
      <c r="R4" s="95"/>
      <c r="S4" s="95"/>
      <c r="T4" s="91"/>
      <c r="U4" s="91"/>
      <c r="V4" s="91"/>
      <c r="W4" s="91"/>
      <c r="X4" s="91"/>
      <c r="Y4" s="91"/>
      <c r="Z4" s="133" t="s">
        <v>18</v>
      </c>
      <c r="AA4" s="137" t="s">
        <v>19</v>
      </c>
      <c r="AB4" s="138" t="s">
        <v>12</v>
      </c>
      <c r="AC4" s="138"/>
      <c r="AD4" s="137"/>
      <c r="AE4" s="135">
        <v>3</v>
      </c>
      <c r="AF4" s="141">
        <v>123.45699999999999</v>
      </c>
      <c r="AG4" s="78"/>
      <c r="AH4" s="78"/>
    </row>
    <row r="5" spans="1:37">
      <c r="A5" s="90" t="s">
        <v>119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5"/>
      <c r="R5" s="95"/>
      <c r="S5" s="95"/>
      <c r="T5" s="91"/>
      <c r="U5" s="91"/>
      <c r="V5" s="91"/>
      <c r="W5" s="91"/>
      <c r="X5" s="91"/>
      <c r="Y5" s="91"/>
      <c r="Z5" s="133" t="s">
        <v>20</v>
      </c>
      <c r="AA5" s="137" t="s">
        <v>15</v>
      </c>
      <c r="AB5" s="138" t="s">
        <v>12</v>
      </c>
      <c r="AC5" s="138" t="s">
        <v>16</v>
      </c>
      <c r="AD5" s="137" t="s">
        <v>17</v>
      </c>
      <c r="AE5" s="135">
        <v>4</v>
      </c>
      <c r="AF5" s="142">
        <v>123.4567</v>
      </c>
      <c r="AG5" s="78"/>
      <c r="AH5" s="78"/>
    </row>
    <row r="6" spans="1:37">
      <c r="A6" s="90" t="s">
        <v>120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5"/>
      <c r="R6" s="95"/>
      <c r="S6" s="95"/>
      <c r="T6" s="91"/>
      <c r="U6" s="91"/>
      <c r="V6" s="91"/>
      <c r="W6" s="91"/>
      <c r="X6" s="91"/>
      <c r="Y6" s="91"/>
      <c r="Z6" s="91"/>
      <c r="AA6" s="112"/>
      <c r="AB6" s="91"/>
      <c r="AC6" s="78"/>
      <c r="AD6" s="78"/>
      <c r="AE6" s="135" t="s">
        <v>21</v>
      </c>
      <c r="AF6" s="140">
        <v>123.46</v>
      </c>
      <c r="AG6" s="78"/>
      <c r="AH6" s="78"/>
    </row>
    <row r="7" spans="1:37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5"/>
      <c r="R7" s="95"/>
      <c r="S7" s="95"/>
      <c r="T7" s="91"/>
      <c r="U7" s="91"/>
      <c r="V7" s="91"/>
      <c r="W7" s="91"/>
      <c r="X7" s="91"/>
      <c r="Y7" s="91"/>
      <c r="Z7" s="91"/>
      <c r="AA7" s="112"/>
      <c r="AB7" s="91"/>
      <c r="AC7" s="78"/>
      <c r="AD7" s="78"/>
      <c r="AE7" s="78"/>
      <c r="AF7" s="78"/>
      <c r="AG7" s="78"/>
      <c r="AH7" s="78"/>
    </row>
    <row r="8" spans="1:37" ht="13.5">
      <c r="A8" s="78"/>
      <c r="B8" s="93"/>
      <c r="C8" s="94"/>
      <c r="D8" s="113" t="str">
        <f>CONCATENATE(AA2," ",AB2," ",AC2," ",AD2)</f>
        <v xml:space="preserve">Prehľad rozpočtových nákladov v EUR  </v>
      </c>
      <c r="E8" s="95"/>
      <c r="F8" s="91"/>
      <c r="G8" s="111"/>
      <c r="H8" s="111"/>
      <c r="I8" s="111"/>
      <c r="J8" s="111"/>
      <c r="K8" s="117"/>
      <c r="L8" s="117"/>
      <c r="M8" s="95"/>
      <c r="N8" s="95"/>
      <c r="O8" s="91"/>
      <c r="P8" s="91"/>
      <c r="Q8" s="95"/>
      <c r="R8" s="95"/>
      <c r="S8" s="95"/>
      <c r="T8" s="91"/>
      <c r="U8" s="91"/>
      <c r="V8" s="91"/>
      <c r="W8" s="91"/>
      <c r="X8" s="91"/>
      <c r="Y8" s="91"/>
      <c r="Z8" s="91"/>
      <c r="AA8" s="112"/>
      <c r="AB8" s="91"/>
      <c r="AC8" s="78"/>
      <c r="AD8" s="78"/>
      <c r="AE8" s="78"/>
      <c r="AF8" s="78"/>
      <c r="AG8" s="78"/>
      <c r="AH8" s="78"/>
    </row>
    <row r="9" spans="1:37">
      <c r="A9" s="114" t="s">
        <v>22</v>
      </c>
      <c r="B9" s="114" t="s">
        <v>23</v>
      </c>
      <c r="C9" s="114" t="s">
        <v>24</v>
      </c>
      <c r="D9" s="114" t="s">
        <v>25</v>
      </c>
      <c r="E9" s="114" t="s">
        <v>26</v>
      </c>
      <c r="F9" s="114" t="s">
        <v>27</v>
      </c>
      <c r="G9" s="114" t="s">
        <v>28</v>
      </c>
      <c r="H9" s="114" t="s">
        <v>29</v>
      </c>
      <c r="I9" s="114" t="s">
        <v>30</v>
      </c>
      <c r="J9" s="114" t="s">
        <v>31</v>
      </c>
      <c r="K9" s="118" t="s">
        <v>32</v>
      </c>
      <c r="L9" s="119"/>
      <c r="M9" s="120" t="s">
        <v>33</v>
      </c>
      <c r="N9" s="119"/>
      <c r="O9" s="121" t="s">
        <v>1</v>
      </c>
      <c r="P9" s="122" t="s">
        <v>34</v>
      </c>
      <c r="Q9" s="125" t="s">
        <v>26</v>
      </c>
      <c r="R9" s="125" t="s">
        <v>26</v>
      </c>
      <c r="S9" s="122" t="s">
        <v>26</v>
      </c>
      <c r="T9" s="126" t="s">
        <v>35</v>
      </c>
      <c r="U9" s="127" t="s">
        <v>36</v>
      </c>
      <c r="V9" s="114" t="s">
        <v>37</v>
      </c>
      <c r="W9" s="84" t="s">
        <v>38</v>
      </c>
      <c r="X9" s="84" t="s">
        <v>39</v>
      </c>
      <c r="Y9" s="84" t="s">
        <v>40</v>
      </c>
      <c r="Z9" s="143" t="s">
        <v>41</v>
      </c>
      <c r="AA9" s="143" t="s">
        <v>42</v>
      </c>
      <c r="AB9" s="84" t="s">
        <v>37</v>
      </c>
      <c r="AC9" s="84" t="s">
        <v>43</v>
      </c>
      <c r="AD9" s="84" t="s">
        <v>44</v>
      </c>
      <c r="AE9" s="144" t="s">
        <v>45</v>
      </c>
      <c r="AF9" s="144" t="s">
        <v>46</v>
      </c>
      <c r="AG9" s="144" t="s">
        <v>26</v>
      </c>
      <c r="AH9" s="144" t="s">
        <v>47</v>
      </c>
      <c r="AJ9" s="78" t="s">
        <v>139</v>
      </c>
      <c r="AK9" s="78" t="s">
        <v>141</v>
      </c>
    </row>
    <row r="10" spans="1:37">
      <c r="A10" s="115" t="s">
        <v>48</v>
      </c>
      <c r="B10" s="115" t="s">
        <v>49</v>
      </c>
      <c r="C10" s="116"/>
      <c r="D10" s="115" t="s">
        <v>50</v>
      </c>
      <c r="E10" s="115" t="s">
        <v>51</v>
      </c>
      <c r="F10" s="115" t="s">
        <v>52</v>
      </c>
      <c r="G10" s="115" t="s">
        <v>53</v>
      </c>
      <c r="H10" s="115"/>
      <c r="I10" s="115" t="s">
        <v>54</v>
      </c>
      <c r="J10" s="115"/>
      <c r="K10" s="115" t="s">
        <v>28</v>
      </c>
      <c r="L10" s="115" t="s">
        <v>31</v>
      </c>
      <c r="M10" s="123" t="s">
        <v>28</v>
      </c>
      <c r="N10" s="115" t="s">
        <v>31</v>
      </c>
      <c r="O10" s="123" t="s">
        <v>55</v>
      </c>
      <c r="P10" s="124"/>
      <c r="Q10" s="128" t="s">
        <v>56</v>
      </c>
      <c r="R10" s="128" t="s">
        <v>57</v>
      </c>
      <c r="S10" s="124" t="s">
        <v>58</v>
      </c>
      <c r="T10" s="129" t="s">
        <v>59</v>
      </c>
      <c r="U10" s="130" t="s">
        <v>60</v>
      </c>
      <c r="V10" s="115" t="s">
        <v>61</v>
      </c>
      <c r="W10" s="131"/>
      <c r="X10" s="132"/>
      <c r="Y10" s="132"/>
      <c r="Z10" s="145" t="s">
        <v>62</v>
      </c>
      <c r="AA10" s="145" t="s">
        <v>48</v>
      </c>
      <c r="AB10" s="86" t="s">
        <v>63</v>
      </c>
      <c r="AC10" s="132"/>
      <c r="AD10" s="132"/>
      <c r="AE10" s="146"/>
      <c r="AF10" s="146"/>
      <c r="AG10" s="146"/>
      <c r="AH10" s="146"/>
      <c r="AJ10" s="78" t="s">
        <v>140</v>
      </c>
      <c r="AK10" s="78" t="s">
        <v>142</v>
      </c>
    </row>
    <row r="12" spans="1:37">
      <c r="B12" s="156" t="s">
        <v>143</v>
      </c>
    </row>
    <row r="13" spans="1:37">
      <c r="B13" s="103" t="s">
        <v>144</v>
      </c>
    </row>
    <row r="14" spans="1:37" ht="25.5">
      <c r="A14" s="101">
        <v>1</v>
      </c>
      <c r="B14" s="102" t="s">
        <v>145</v>
      </c>
      <c r="C14" s="103" t="s">
        <v>146</v>
      </c>
      <c r="D14" s="104" t="s">
        <v>147</v>
      </c>
      <c r="E14" s="105">
        <v>14.04</v>
      </c>
      <c r="F14" s="106" t="s">
        <v>148</v>
      </c>
      <c r="X14" s="103"/>
      <c r="Y14" s="103"/>
      <c r="AJ14" s="78" t="s">
        <v>149</v>
      </c>
      <c r="AK14" s="78" t="s">
        <v>150</v>
      </c>
    </row>
    <row r="15" spans="1:37" ht="25.5">
      <c r="A15" s="101">
        <v>2</v>
      </c>
      <c r="B15" s="102" t="s">
        <v>145</v>
      </c>
      <c r="C15" s="103" t="s">
        <v>151</v>
      </c>
      <c r="D15" s="104" t="s">
        <v>152</v>
      </c>
      <c r="E15" s="105">
        <v>14.04</v>
      </c>
      <c r="F15" s="106" t="s">
        <v>148</v>
      </c>
      <c r="X15" s="103"/>
      <c r="Y15" s="103"/>
      <c r="AJ15" s="78" t="s">
        <v>149</v>
      </c>
      <c r="AK15" s="78" t="s">
        <v>150</v>
      </c>
    </row>
    <row r="16" spans="1:37">
      <c r="A16" s="101">
        <v>3</v>
      </c>
      <c r="B16" s="102" t="s">
        <v>145</v>
      </c>
      <c r="C16" s="103" t="s">
        <v>153</v>
      </c>
      <c r="D16" s="104" t="s">
        <v>154</v>
      </c>
      <c r="E16" s="105">
        <v>4.2839999999999998</v>
      </c>
      <c r="F16" s="106" t="s">
        <v>155</v>
      </c>
      <c r="X16" s="103"/>
      <c r="Y16" s="103"/>
      <c r="AJ16" s="78" t="s">
        <v>149</v>
      </c>
      <c r="AK16" s="78" t="s">
        <v>150</v>
      </c>
    </row>
    <row r="17" spans="1:37">
      <c r="A17" s="101">
        <v>4</v>
      </c>
      <c r="B17" s="102" t="s">
        <v>145</v>
      </c>
      <c r="C17" s="103" t="s">
        <v>156</v>
      </c>
      <c r="D17" s="104" t="s">
        <v>157</v>
      </c>
      <c r="E17" s="105">
        <v>1.2E-2</v>
      </c>
      <c r="F17" s="106" t="s">
        <v>158</v>
      </c>
      <c r="X17" s="103"/>
      <c r="Y17" s="103"/>
      <c r="AJ17" s="78" t="s">
        <v>149</v>
      </c>
      <c r="AK17" s="78" t="s">
        <v>150</v>
      </c>
    </row>
    <row r="18" spans="1:37">
      <c r="D18" s="157" t="s">
        <v>159</v>
      </c>
      <c r="E18" s="158">
        <f>J18</f>
        <v>0</v>
      </c>
      <c r="H18" s="158"/>
      <c r="I18" s="158"/>
      <c r="J18" s="158"/>
      <c r="L18" s="159"/>
      <c r="N18" s="160"/>
    </row>
    <row r="20" spans="1:37">
      <c r="B20" s="103" t="s">
        <v>160</v>
      </c>
    </row>
    <row r="21" spans="1:37" ht="25.5">
      <c r="A21" s="101">
        <v>5</v>
      </c>
      <c r="B21" s="102" t="s">
        <v>145</v>
      </c>
      <c r="C21" s="103" t="s">
        <v>161</v>
      </c>
      <c r="D21" s="104" t="s">
        <v>162</v>
      </c>
      <c r="E21" s="105">
        <v>79</v>
      </c>
      <c r="F21" s="106" t="s">
        <v>148</v>
      </c>
      <c r="X21" s="103"/>
      <c r="Y21" s="103"/>
      <c r="AJ21" s="78" t="s">
        <v>149</v>
      </c>
      <c r="AK21" s="78" t="s">
        <v>150</v>
      </c>
    </row>
    <row r="22" spans="1:37">
      <c r="D22" s="157" t="s">
        <v>163</v>
      </c>
      <c r="E22" s="158">
        <f>J22</f>
        <v>0</v>
      </c>
      <c r="H22" s="158"/>
      <c r="I22" s="158"/>
      <c r="J22" s="158"/>
      <c r="L22" s="159"/>
      <c r="N22" s="160"/>
    </row>
    <row r="24" spans="1:37">
      <c r="B24" s="103" t="s">
        <v>164</v>
      </c>
    </row>
    <row r="25" spans="1:37">
      <c r="A25" s="101">
        <v>6</v>
      </c>
      <c r="B25" s="102" t="s">
        <v>145</v>
      </c>
      <c r="C25" s="103" t="s">
        <v>165</v>
      </c>
      <c r="D25" s="104" t="s">
        <v>166</v>
      </c>
      <c r="E25" s="105">
        <v>11.85</v>
      </c>
      <c r="F25" s="106" t="s">
        <v>155</v>
      </c>
      <c r="X25" s="103"/>
      <c r="Y25" s="103"/>
      <c r="AJ25" s="78" t="s">
        <v>149</v>
      </c>
      <c r="AK25" s="78" t="s">
        <v>150</v>
      </c>
    </row>
    <row r="26" spans="1:37">
      <c r="A26" s="101">
        <v>7</v>
      </c>
      <c r="B26" s="102" t="s">
        <v>145</v>
      </c>
      <c r="C26" s="103" t="s">
        <v>167</v>
      </c>
      <c r="D26" s="104" t="s">
        <v>168</v>
      </c>
      <c r="E26" s="105">
        <v>0.24</v>
      </c>
      <c r="F26" s="106" t="s">
        <v>158</v>
      </c>
      <c r="X26" s="103"/>
      <c r="Y26" s="103"/>
      <c r="AJ26" s="78" t="s">
        <v>149</v>
      </c>
      <c r="AK26" s="78" t="s">
        <v>150</v>
      </c>
    </row>
    <row r="27" spans="1:37" ht="25.5">
      <c r="A27" s="101">
        <v>8</v>
      </c>
      <c r="B27" s="102" t="s">
        <v>145</v>
      </c>
      <c r="C27" s="103" t="s">
        <v>169</v>
      </c>
      <c r="D27" s="104" t="s">
        <v>170</v>
      </c>
      <c r="E27" s="105">
        <v>79</v>
      </c>
      <c r="F27" s="106" t="s">
        <v>148</v>
      </c>
      <c r="X27" s="103"/>
      <c r="Y27" s="103"/>
      <c r="AJ27" s="78" t="s">
        <v>149</v>
      </c>
      <c r="AK27" s="78" t="s">
        <v>150</v>
      </c>
    </row>
    <row r="28" spans="1:37">
      <c r="D28" s="157" t="s">
        <v>171</v>
      </c>
      <c r="E28" s="158">
        <f>J28</f>
        <v>0</v>
      </c>
      <c r="H28" s="158"/>
      <c r="I28" s="158"/>
      <c r="J28" s="158"/>
      <c r="L28" s="159"/>
      <c r="N28" s="160"/>
    </row>
    <row r="30" spans="1:37">
      <c r="D30" s="157" t="s">
        <v>172</v>
      </c>
      <c r="E30" s="160">
        <f>J30</f>
        <v>0</v>
      </c>
      <c r="H30" s="158"/>
      <c r="I30" s="158"/>
      <c r="J30" s="158"/>
      <c r="L30" s="159"/>
      <c r="N30" s="160"/>
    </row>
    <row r="32" spans="1:37">
      <c r="B32" s="156" t="s">
        <v>173</v>
      </c>
    </row>
    <row r="33" spans="1:37">
      <c r="B33" s="103" t="s">
        <v>174</v>
      </c>
    </row>
    <row r="34" spans="1:37">
      <c r="A34" s="101">
        <v>9</v>
      </c>
      <c r="B34" s="102" t="s">
        <v>175</v>
      </c>
      <c r="C34" s="103" t="s">
        <v>176</v>
      </c>
      <c r="D34" s="104" t="s">
        <v>177</v>
      </c>
      <c r="E34" s="105">
        <v>36.799999999999997</v>
      </c>
      <c r="F34" s="106" t="s">
        <v>148</v>
      </c>
      <c r="X34" s="103"/>
      <c r="Y34" s="103"/>
      <c r="AJ34" s="78" t="s">
        <v>178</v>
      </c>
      <c r="AK34" s="78" t="s">
        <v>150</v>
      </c>
    </row>
    <row r="35" spans="1:37" ht="25.5">
      <c r="A35" s="101">
        <v>10</v>
      </c>
      <c r="B35" s="102" t="s">
        <v>179</v>
      </c>
      <c r="C35" s="103" t="s">
        <v>180</v>
      </c>
      <c r="D35" s="104" t="s">
        <v>181</v>
      </c>
      <c r="E35" s="105">
        <v>42.32</v>
      </c>
      <c r="F35" s="106" t="s">
        <v>148</v>
      </c>
      <c r="X35" s="103"/>
      <c r="Y35" s="103"/>
      <c r="AJ35" s="78" t="s">
        <v>182</v>
      </c>
      <c r="AK35" s="78" t="s">
        <v>150</v>
      </c>
    </row>
    <row r="36" spans="1:37" ht="25.5">
      <c r="A36" s="101">
        <v>11</v>
      </c>
      <c r="B36" s="102" t="s">
        <v>175</v>
      </c>
      <c r="C36" s="103" t="s">
        <v>183</v>
      </c>
      <c r="D36" s="104" t="s">
        <v>184</v>
      </c>
      <c r="E36" s="105">
        <v>133</v>
      </c>
      <c r="F36" s="106" t="s">
        <v>148</v>
      </c>
      <c r="X36" s="103"/>
      <c r="Y36" s="103"/>
      <c r="AJ36" s="78" t="s">
        <v>178</v>
      </c>
      <c r="AK36" s="78" t="s">
        <v>150</v>
      </c>
    </row>
    <row r="37" spans="1:37" ht="25.5">
      <c r="A37" s="101">
        <v>12</v>
      </c>
      <c r="B37" s="102" t="s">
        <v>175</v>
      </c>
      <c r="C37" s="103" t="s">
        <v>185</v>
      </c>
      <c r="D37" s="104" t="s">
        <v>186</v>
      </c>
      <c r="E37" s="105">
        <v>133</v>
      </c>
      <c r="F37" s="106" t="s">
        <v>148</v>
      </c>
      <c r="X37" s="103"/>
      <c r="Y37" s="103"/>
      <c r="AJ37" s="78" t="s">
        <v>178</v>
      </c>
      <c r="AK37" s="78" t="s">
        <v>150</v>
      </c>
    </row>
    <row r="38" spans="1:37">
      <c r="A38" s="101">
        <v>13</v>
      </c>
      <c r="B38" s="102" t="s">
        <v>179</v>
      </c>
      <c r="C38" s="103" t="s">
        <v>187</v>
      </c>
      <c r="D38" s="104" t="s">
        <v>188</v>
      </c>
      <c r="E38" s="105">
        <v>146.30000000000001</v>
      </c>
      <c r="F38" s="106" t="s">
        <v>148</v>
      </c>
      <c r="X38" s="103"/>
      <c r="Y38" s="103"/>
      <c r="AJ38" s="78" t="s">
        <v>182</v>
      </c>
      <c r="AK38" s="78" t="s">
        <v>150</v>
      </c>
    </row>
    <row r="39" spans="1:37" ht="25.5">
      <c r="A39" s="101">
        <v>14</v>
      </c>
      <c r="B39" s="102" t="s">
        <v>175</v>
      </c>
      <c r="C39" s="103" t="s">
        <v>189</v>
      </c>
      <c r="D39" s="104" t="s">
        <v>190</v>
      </c>
      <c r="E39" s="105">
        <v>133</v>
      </c>
      <c r="F39" s="106" t="s">
        <v>148</v>
      </c>
      <c r="X39" s="103"/>
      <c r="Y39" s="103"/>
      <c r="AJ39" s="78" t="s">
        <v>178</v>
      </c>
      <c r="AK39" s="78" t="s">
        <v>150</v>
      </c>
    </row>
    <row r="40" spans="1:37">
      <c r="A40" s="101">
        <v>15</v>
      </c>
      <c r="B40" s="102" t="s">
        <v>179</v>
      </c>
      <c r="C40" s="103" t="s">
        <v>191</v>
      </c>
      <c r="D40" s="104" t="s">
        <v>192</v>
      </c>
      <c r="E40" s="105">
        <v>133</v>
      </c>
      <c r="F40" s="106" t="s">
        <v>148</v>
      </c>
      <c r="X40" s="103"/>
      <c r="Y40" s="103"/>
      <c r="AJ40" s="78" t="s">
        <v>182</v>
      </c>
      <c r="AK40" s="78" t="s">
        <v>150</v>
      </c>
    </row>
    <row r="41" spans="1:37">
      <c r="D41" s="157" t="s">
        <v>193</v>
      </c>
      <c r="E41" s="158">
        <f>J41</f>
        <v>0</v>
      </c>
      <c r="H41" s="158"/>
      <c r="I41" s="158"/>
      <c r="J41" s="158"/>
      <c r="L41" s="159"/>
      <c r="N41" s="160"/>
    </row>
    <row r="43" spans="1:37">
      <c r="B43" s="103" t="s">
        <v>194</v>
      </c>
    </row>
    <row r="44" spans="1:37" ht="25.5">
      <c r="A44" s="101">
        <v>16</v>
      </c>
      <c r="B44" s="102" t="s">
        <v>195</v>
      </c>
      <c r="C44" s="103" t="s">
        <v>196</v>
      </c>
      <c r="D44" s="104" t="s">
        <v>197</v>
      </c>
      <c r="E44" s="105">
        <v>10</v>
      </c>
      <c r="F44" s="106" t="s">
        <v>198</v>
      </c>
      <c r="X44" s="103"/>
      <c r="Y44" s="103"/>
      <c r="AJ44" s="78" t="s">
        <v>178</v>
      </c>
      <c r="AK44" s="78" t="s">
        <v>150</v>
      </c>
    </row>
    <row r="45" spans="1:37">
      <c r="A45" s="101">
        <v>17</v>
      </c>
      <c r="B45" s="102" t="s">
        <v>179</v>
      </c>
      <c r="C45" s="103" t="s">
        <v>199</v>
      </c>
      <c r="D45" s="104" t="s">
        <v>200</v>
      </c>
      <c r="E45" s="105">
        <v>10</v>
      </c>
      <c r="F45" s="106" t="s">
        <v>198</v>
      </c>
      <c r="X45" s="103"/>
      <c r="Y45" s="103"/>
      <c r="AJ45" s="78" t="s">
        <v>182</v>
      </c>
      <c r="AK45" s="78" t="s">
        <v>150</v>
      </c>
    </row>
    <row r="46" spans="1:37" ht="25.5">
      <c r="A46" s="101">
        <v>18</v>
      </c>
      <c r="B46" s="102" t="s">
        <v>195</v>
      </c>
      <c r="C46" s="103" t="s">
        <v>201</v>
      </c>
      <c r="D46" s="104" t="s">
        <v>202</v>
      </c>
      <c r="E46" s="105">
        <v>262.3</v>
      </c>
      <c r="F46" s="106" t="s">
        <v>198</v>
      </c>
      <c r="X46" s="103"/>
      <c r="Y46" s="103"/>
      <c r="AJ46" s="78" t="s">
        <v>178</v>
      </c>
      <c r="AK46" s="78" t="s">
        <v>150</v>
      </c>
    </row>
    <row r="47" spans="1:37" ht="25.5">
      <c r="A47" s="101">
        <v>19</v>
      </c>
      <c r="B47" s="102" t="s">
        <v>195</v>
      </c>
      <c r="C47" s="103" t="s">
        <v>203</v>
      </c>
      <c r="D47" s="104" t="s">
        <v>204</v>
      </c>
      <c r="E47" s="105">
        <v>67</v>
      </c>
      <c r="F47" s="106" t="s">
        <v>198</v>
      </c>
      <c r="X47" s="103"/>
      <c r="Y47" s="103"/>
      <c r="AJ47" s="78" t="s">
        <v>178</v>
      </c>
      <c r="AK47" s="78" t="s">
        <v>150</v>
      </c>
    </row>
    <row r="48" spans="1:37">
      <c r="A48" s="101">
        <v>20</v>
      </c>
      <c r="B48" s="102" t="s">
        <v>179</v>
      </c>
      <c r="C48" s="103" t="s">
        <v>205</v>
      </c>
      <c r="D48" s="104" t="s">
        <v>206</v>
      </c>
      <c r="E48" s="105">
        <v>9.49</v>
      </c>
      <c r="F48" s="106" t="s">
        <v>155</v>
      </c>
      <c r="X48" s="103"/>
      <c r="Y48" s="103"/>
      <c r="AJ48" s="78" t="s">
        <v>182</v>
      </c>
      <c r="AK48" s="78" t="s">
        <v>150</v>
      </c>
    </row>
    <row r="49" spans="1:37" ht="25.5">
      <c r="A49" s="101">
        <v>21</v>
      </c>
      <c r="B49" s="102" t="s">
        <v>195</v>
      </c>
      <c r="C49" s="103" t="s">
        <v>207</v>
      </c>
      <c r="D49" s="104" t="s">
        <v>208</v>
      </c>
      <c r="E49" s="105">
        <v>133</v>
      </c>
      <c r="F49" s="106" t="s">
        <v>148</v>
      </c>
      <c r="X49" s="103"/>
      <c r="Y49" s="103"/>
      <c r="AJ49" s="78" t="s">
        <v>178</v>
      </c>
      <c r="AK49" s="78" t="s">
        <v>150</v>
      </c>
    </row>
    <row r="50" spans="1:37">
      <c r="A50" s="101">
        <v>22</v>
      </c>
      <c r="B50" s="102" t="s">
        <v>179</v>
      </c>
      <c r="C50" s="103" t="s">
        <v>209</v>
      </c>
      <c r="D50" s="104" t="s">
        <v>210</v>
      </c>
      <c r="E50" s="105">
        <v>133</v>
      </c>
      <c r="F50" s="106" t="s">
        <v>148</v>
      </c>
      <c r="X50" s="103"/>
      <c r="Y50" s="103"/>
      <c r="AJ50" s="78" t="s">
        <v>182</v>
      </c>
      <c r="AK50" s="78" t="s">
        <v>150</v>
      </c>
    </row>
    <row r="51" spans="1:37">
      <c r="D51" s="157" t="s">
        <v>211</v>
      </c>
      <c r="E51" s="158">
        <f>J51</f>
        <v>0</v>
      </c>
      <c r="H51" s="158"/>
      <c r="I51" s="158"/>
      <c r="J51" s="158"/>
      <c r="L51" s="159"/>
      <c r="N51" s="160"/>
    </row>
    <row r="53" spans="1:37">
      <c r="B53" s="103" t="s">
        <v>212</v>
      </c>
    </row>
    <row r="54" spans="1:37">
      <c r="A54" s="101">
        <v>23</v>
      </c>
      <c r="B54" s="102" t="s">
        <v>213</v>
      </c>
      <c r="C54" s="103" t="s">
        <v>214</v>
      </c>
      <c r="D54" s="104" t="s">
        <v>215</v>
      </c>
      <c r="E54" s="105">
        <v>30</v>
      </c>
      <c r="F54" s="106" t="s">
        <v>198</v>
      </c>
      <c r="X54" s="103"/>
      <c r="Y54" s="103"/>
      <c r="AJ54" s="78" t="s">
        <v>178</v>
      </c>
      <c r="AK54" s="78" t="s">
        <v>150</v>
      </c>
    </row>
    <row r="55" spans="1:37">
      <c r="A55" s="101">
        <v>24</v>
      </c>
      <c r="B55" s="102" t="s">
        <v>213</v>
      </c>
      <c r="C55" s="103" t="s">
        <v>216</v>
      </c>
      <c r="D55" s="104" t="s">
        <v>217</v>
      </c>
      <c r="E55" s="105">
        <v>36</v>
      </c>
      <c r="F55" s="106" t="s">
        <v>198</v>
      </c>
      <c r="X55" s="103"/>
      <c r="Y55" s="103"/>
      <c r="AJ55" s="78" t="s">
        <v>178</v>
      </c>
      <c r="AK55" s="78" t="s">
        <v>150</v>
      </c>
    </row>
    <row r="56" spans="1:37">
      <c r="A56" s="101">
        <v>25</v>
      </c>
      <c r="B56" s="102" t="s">
        <v>213</v>
      </c>
      <c r="C56" s="103" t="s">
        <v>218</v>
      </c>
      <c r="D56" s="104" t="s">
        <v>219</v>
      </c>
      <c r="E56" s="105">
        <v>18</v>
      </c>
      <c r="F56" s="106" t="s">
        <v>198</v>
      </c>
      <c r="X56" s="103"/>
      <c r="Y56" s="103"/>
      <c r="AJ56" s="78" t="s">
        <v>178</v>
      </c>
      <c r="AK56" s="78" t="s">
        <v>150</v>
      </c>
    </row>
    <row r="57" spans="1:37">
      <c r="A57" s="101">
        <v>26</v>
      </c>
      <c r="B57" s="102" t="s">
        <v>213</v>
      </c>
      <c r="C57" s="103" t="s">
        <v>220</v>
      </c>
      <c r="D57" s="104" t="s">
        <v>221</v>
      </c>
      <c r="E57" s="105">
        <v>6.4</v>
      </c>
      <c r="F57" s="106" t="s">
        <v>198</v>
      </c>
      <c r="X57" s="103"/>
      <c r="Y57" s="103"/>
      <c r="AJ57" s="78" t="s">
        <v>178</v>
      </c>
      <c r="AK57" s="78" t="s">
        <v>150</v>
      </c>
    </row>
    <row r="58" spans="1:37">
      <c r="A58" s="101">
        <v>27</v>
      </c>
      <c r="B58" s="102" t="s">
        <v>213</v>
      </c>
      <c r="C58" s="103" t="s">
        <v>222</v>
      </c>
      <c r="D58" s="104" t="s">
        <v>223</v>
      </c>
      <c r="E58" s="105">
        <v>6</v>
      </c>
      <c r="F58" s="106" t="s">
        <v>224</v>
      </c>
      <c r="X58" s="103"/>
      <c r="Y58" s="103"/>
      <c r="AJ58" s="78" t="s">
        <v>178</v>
      </c>
      <c r="AK58" s="78" t="s">
        <v>150</v>
      </c>
    </row>
    <row r="59" spans="1:37">
      <c r="D59" s="157" t="s">
        <v>225</v>
      </c>
      <c r="E59" s="158">
        <f>J59</f>
        <v>0</v>
      </c>
      <c r="H59" s="158"/>
      <c r="I59" s="158"/>
      <c r="J59" s="158"/>
      <c r="L59" s="159"/>
      <c r="N59" s="160"/>
    </row>
    <row r="61" spans="1:37">
      <c r="B61" s="103" t="s">
        <v>226</v>
      </c>
    </row>
    <row r="62" spans="1:37">
      <c r="A62" s="101">
        <v>28</v>
      </c>
      <c r="B62" s="102" t="s">
        <v>227</v>
      </c>
      <c r="C62" s="103" t="s">
        <v>228</v>
      </c>
      <c r="D62" s="104" t="s">
        <v>229</v>
      </c>
      <c r="E62" s="105">
        <v>79</v>
      </c>
      <c r="F62" s="106" t="s">
        <v>148</v>
      </c>
      <c r="X62" s="103"/>
      <c r="Y62" s="103"/>
      <c r="AJ62" s="78" t="s">
        <v>178</v>
      </c>
      <c r="AK62" s="78" t="s">
        <v>150</v>
      </c>
    </row>
    <row r="63" spans="1:37" ht="25.5">
      <c r="A63" s="101">
        <v>29</v>
      </c>
      <c r="B63" s="102" t="s">
        <v>179</v>
      </c>
      <c r="C63" s="103" t="s">
        <v>230</v>
      </c>
      <c r="D63" s="104" t="s">
        <v>231</v>
      </c>
      <c r="E63" s="105">
        <v>79</v>
      </c>
      <c r="F63" s="106" t="s">
        <v>148</v>
      </c>
      <c r="X63" s="103"/>
      <c r="Y63" s="103"/>
      <c r="AJ63" s="78" t="s">
        <v>182</v>
      </c>
      <c r="AK63" s="78" t="s">
        <v>150</v>
      </c>
    </row>
    <row r="64" spans="1:37">
      <c r="D64" s="157" t="s">
        <v>232</v>
      </c>
      <c r="E64" s="158">
        <f>J64</f>
        <v>0</v>
      </c>
      <c r="H64" s="158"/>
      <c r="I64" s="158"/>
      <c r="J64" s="158"/>
      <c r="L64" s="159"/>
      <c r="N64" s="160"/>
    </row>
    <row r="66" spans="4:14">
      <c r="D66" s="157" t="s">
        <v>233</v>
      </c>
      <c r="E66" s="158">
        <f>J66</f>
        <v>0</v>
      </c>
      <c r="H66" s="158"/>
      <c r="I66" s="158"/>
      <c r="J66" s="158"/>
      <c r="L66" s="159"/>
      <c r="N66" s="160"/>
    </row>
    <row r="68" spans="4:14">
      <c r="D68" s="161" t="s">
        <v>234</v>
      </c>
      <c r="E68" s="158">
        <f>J68</f>
        <v>0</v>
      </c>
      <c r="H68" s="158"/>
      <c r="I68" s="158"/>
      <c r="J68" s="158"/>
      <c r="L68" s="159"/>
      <c r="N68" s="160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I24" sqref="I24"/>
    </sheetView>
  </sheetViews>
  <sheetFormatPr defaultColWidth="9.140625" defaultRowHeight="12.75"/>
  <cols>
    <col min="1" max="1" width="15.7109375" style="88" customWidth="1"/>
    <col min="2" max="3" width="45.7109375" style="88" customWidth="1"/>
    <col min="4" max="4" width="11.28515625" style="89" customWidth="1"/>
    <col min="5" max="16384" width="9.140625" style="78"/>
  </cols>
  <sheetData>
    <row r="1" spans="1:6">
      <c r="A1" s="90" t="s">
        <v>2</v>
      </c>
      <c r="B1" s="91"/>
      <c r="C1" s="91"/>
      <c r="D1" s="92" t="s">
        <v>235</v>
      </c>
    </row>
    <row r="2" spans="1:6">
      <c r="A2" s="90" t="s">
        <v>116</v>
      </c>
      <c r="B2" s="91"/>
      <c r="C2" s="91"/>
      <c r="D2" s="92" t="s">
        <v>117</v>
      </c>
    </row>
    <row r="3" spans="1:6">
      <c r="A3" s="90" t="s">
        <v>13</v>
      </c>
      <c r="B3" s="91"/>
      <c r="C3" s="91"/>
      <c r="D3" s="92" t="s">
        <v>118</v>
      </c>
    </row>
    <row r="4" spans="1:6">
      <c r="A4" s="91"/>
      <c r="B4" s="91"/>
      <c r="C4" s="91"/>
      <c r="D4" s="91"/>
    </row>
    <row r="5" spans="1:6">
      <c r="A5" s="90" t="s">
        <v>119</v>
      </c>
      <c r="B5" s="91"/>
      <c r="C5" s="91"/>
      <c r="D5" s="91"/>
    </row>
    <row r="6" spans="1:6">
      <c r="A6" s="90" t="s">
        <v>120</v>
      </c>
      <c r="B6" s="91"/>
      <c r="C6" s="91"/>
      <c r="D6" s="91"/>
    </row>
    <row r="7" spans="1:6">
      <c r="A7" s="90"/>
      <c r="B7" s="91"/>
      <c r="C7" s="91"/>
      <c r="D7" s="91"/>
    </row>
    <row r="8" spans="1:6">
      <c r="A8" s="78"/>
      <c r="B8" s="93"/>
      <c r="C8" s="94"/>
      <c r="D8" s="95"/>
    </row>
    <row r="9" spans="1:6">
      <c r="A9" s="96" t="s">
        <v>64</v>
      </c>
      <c r="B9" s="96" t="s">
        <v>65</v>
      </c>
      <c r="C9" s="96" t="s">
        <v>66</v>
      </c>
      <c r="D9" s="97" t="s">
        <v>67</v>
      </c>
      <c r="F9" s="78" t="s">
        <v>236</v>
      </c>
    </row>
    <row r="10" spans="1:6">
      <c r="A10" s="98"/>
      <c r="B10" s="98"/>
      <c r="C10" s="99"/>
      <c r="D10" s="100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GridLines="0" workbookViewId="0">
      <selection activeCell="S24" sqref="S24"/>
    </sheetView>
  </sheetViews>
  <sheetFormatPr defaultColWidth="9.140625" defaultRowHeight="12.75"/>
  <cols>
    <col min="1" max="1" width="43.42578125" style="78" customWidth="1"/>
    <col min="2" max="2" width="13" style="79" customWidth="1"/>
    <col min="3" max="3" width="12.7109375" style="79" customWidth="1"/>
    <col min="4" max="4" width="12.42578125" style="79" customWidth="1"/>
    <col min="5" max="5" width="13.28515625" style="80" customWidth="1"/>
    <col min="6" max="6" width="11.42578125" style="81" customWidth="1"/>
    <col min="7" max="7" width="9.140625" style="81"/>
    <col min="8" max="23" width="9.140625" style="78"/>
    <col min="24" max="25" width="5.7109375" style="78" customWidth="1"/>
    <col min="26" max="26" width="6.5703125" style="78" customWidth="1"/>
    <col min="27" max="27" width="24.28515625" style="78" customWidth="1"/>
    <col min="28" max="28" width="4.28515625" style="78" customWidth="1"/>
    <col min="29" max="29" width="8.28515625" style="78" customWidth="1"/>
    <col min="30" max="30" width="8.7109375" style="78" customWidth="1"/>
    <col min="31" max="16384" width="9.140625" style="78"/>
  </cols>
  <sheetData>
    <row r="1" spans="1:30">
      <c r="A1" s="82" t="s">
        <v>2</v>
      </c>
      <c r="C1" s="78"/>
      <c r="E1" s="82" t="s">
        <v>115</v>
      </c>
      <c r="F1" s="78"/>
      <c r="G1" s="78"/>
      <c r="Z1" s="75" t="s">
        <v>3</v>
      </c>
      <c r="AA1" s="75" t="s">
        <v>4</v>
      </c>
      <c r="AB1" s="75" t="s">
        <v>5</v>
      </c>
      <c r="AC1" s="75" t="s">
        <v>6</v>
      </c>
      <c r="AD1" s="75" t="s">
        <v>7</v>
      </c>
    </row>
    <row r="2" spans="1:30">
      <c r="A2" s="82" t="s">
        <v>116</v>
      </c>
      <c r="C2" s="78"/>
      <c r="E2" s="82" t="s">
        <v>117</v>
      </c>
      <c r="F2" s="78"/>
      <c r="G2" s="78"/>
      <c r="Z2" s="75" t="s">
        <v>10</v>
      </c>
      <c r="AA2" s="76" t="s">
        <v>68</v>
      </c>
      <c r="AB2" s="76" t="s">
        <v>12</v>
      </c>
      <c r="AC2" s="76"/>
      <c r="AD2" s="77"/>
    </row>
    <row r="3" spans="1:30">
      <c r="A3" s="82" t="s">
        <v>13</v>
      </c>
      <c r="C3" s="78"/>
      <c r="E3" s="82" t="s">
        <v>118</v>
      </c>
      <c r="F3" s="78"/>
      <c r="G3" s="78"/>
      <c r="Z3" s="75" t="s">
        <v>14</v>
      </c>
      <c r="AA3" s="76" t="s">
        <v>69</v>
      </c>
      <c r="AB3" s="76" t="s">
        <v>12</v>
      </c>
      <c r="AC3" s="76" t="s">
        <v>16</v>
      </c>
      <c r="AD3" s="77" t="s">
        <v>17</v>
      </c>
    </row>
    <row r="4" spans="1:30">
      <c r="B4" s="78"/>
      <c r="C4" s="78"/>
      <c r="D4" s="78"/>
      <c r="E4" s="78"/>
      <c r="F4" s="78"/>
      <c r="G4" s="78"/>
      <c r="Z4" s="75" t="s">
        <v>18</v>
      </c>
      <c r="AA4" s="76" t="s">
        <v>70</v>
      </c>
      <c r="AB4" s="76" t="s">
        <v>12</v>
      </c>
      <c r="AC4" s="76"/>
      <c r="AD4" s="77"/>
    </row>
    <row r="5" spans="1:30">
      <c r="A5" s="82" t="s">
        <v>119</v>
      </c>
      <c r="B5" s="78"/>
      <c r="C5" s="78"/>
      <c r="D5" s="78"/>
      <c r="E5" s="78"/>
      <c r="F5" s="78"/>
      <c r="G5" s="78"/>
      <c r="Z5" s="75" t="s">
        <v>20</v>
      </c>
      <c r="AA5" s="76" t="s">
        <v>69</v>
      </c>
      <c r="AB5" s="76" t="s">
        <v>12</v>
      </c>
      <c r="AC5" s="76" t="s">
        <v>16</v>
      </c>
      <c r="AD5" s="77" t="s">
        <v>17</v>
      </c>
    </row>
    <row r="6" spans="1:30">
      <c r="A6" s="82" t="s">
        <v>120</v>
      </c>
      <c r="B6" s="78"/>
      <c r="C6" s="78"/>
      <c r="D6" s="78"/>
      <c r="E6" s="78"/>
      <c r="F6" s="78"/>
      <c r="G6" s="78"/>
      <c r="Z6" s="87"/>
      <c r="AA6" s="87"/>
      <c r="AB6" s="87"/>
      <c r="AC6" s="87"/>
      <c r="AD6" s="87"/>
    </row>
    <row r="7" spans="1:30">
      <c r="A7" s="82"/>
      <c r="B7" s="78"/>
      <c r="C7" s="78"/>
      <c r="D7" s="78"/>
      <c r="E7" s="78"/>
      <c r="F7" s="78"/>
      <c r="G7" s="78"/>
    </row>
    <row r="8" spans="1:30" ht="13.5">
      <c r="B8" s="83" t="str">
        <f>CONCATENATE(AA2," ",AB2," ",AC2," ",AD2)</f>
        <v xml:space="preserve">Rekapitulácia rozpočtu v EUR  </v>
      </c>
      <c r="G8" s="78"/>
    </row>
    <row r="9" spans="1:30">
      <c r="A9" s="84" t="s">
        <v>71</v>
      </c>
      <c r="B9" s="84" t="s">
        <v>29</v>
      </c>
      <c r="C9" s="84" t="s">
        <v>30</v>
      </c>
      <c r="D9" s="84" t="s">
        <v>31</v>
      </c>
      <c r="E9" s="85" t="s">
        <v>32</v>
      </c>
      <c r="F9" s="85" t="s">
        <v>33</v>
      </c>
      <c r="G9" s="85" t="s">
        <v>38</v>
      </c>
    </row>
    <row r="10" spans="1:30">
      <c r="A10" s="86"/>
      <c r="B10" s="86"/>
      <c r="C10" s="86" t="s">
        <v>54</v>
      </c>
      <c r="D10" s="86"/>
      <c r="E10" s="86" t="s">
        <v>31</v>
      </c>
      <c r="F10" s="86" t="s">
        <v>31</v>
      </c>
      <c r="G10" s="86" t="s">
        <v>31</v>
      </c>
    </row>
    <row r="12" spans="1:30">
      <c r="A12" s="78" t="s">
        <v>144</v>
      </c>
      <c r="B12" s="79">
        <f>Prehlad!H18</f>
        <v>0</v>
      </c>
      <c r="C12" s="79">
        <f>Prehlad!I18</f>
        <v>0</v>
      </c>
      <c r="D12" s="79">
        <f>Prehlad!J18</f>
        <v>0</v>
      </c>
      <c r="E12" s="80">
        <f>Prehlad!L18</f>
        <v>0</v>
      </c>
      <c r="F12" s="81">
        <f>Prehlad!N18</f>
        <v>0</v>
      </c>
      <c r="G12" s="81">
        <f>Prehlad!W18</f>
        <v>0</v>
      </c>
    </row>
    <row r="13" spans="1:30">
      <c r="A13" s="78" t="s">
        <v>160</v>
      </c>
      <c r="B13" s="79">
        <f>Prehlad!H22</f>
        <v>0</v>
      </c>
      <c r="C13" s="79">
        <f>Prehlad!I22</f>
        <v>0</v>
      </c>
      <c r="D13" s="79">
        <f>Prehlad!J22</f>
        <v>0</v>
      </c>
      <c r="E13" s="80">
        <f>Prehlad!L22</f>
        <v>0</v>
      </c>
      <c r="F13" s="81">
        <f>Prehlad!N22</f>
        <v>0</v>
      </c>
      <c r="G13" s="81">
        <f>Prehlad!W22</f>
        <v>0</v>
      </c>
    </row>
    <row r="14" spans="1:30">
      <c r="A14" s="78" t="s">
        <v>164</v>
      </c>
      <c r="B14" s="79">
        <f>Prehlad!H28</f>
        <v>0</v>
      </c>
      <c r="C14" s="79">
        <f>Prehlad!I28</f>
        <v>0</v>
      </c>
      <c r="D14" s="79">
        <f>Prehlad!J28</f>
        <v>0</v>
      </c>
      <c r="E14" s="80">
        <f>Prehlad!L28</f>
        <v>0</v>
      </c>
      <c r="F14" s="81">
        <f>Prehlad!N28</f>
        <v>0</v>
      </c>
      <c r="G14" s="81">
        <f>Prehlad!W28</f>
        <v>0</v>
      </c>
    </row>
    <row r="15" spans="1:30">
      <c r="A15" s="78" t="s">
        <v>172</v>
      </c>
      <c r="B15" s="79">
        <f>Prehlad!H30</f>
        <v>0</v>
      </c>
      <c r="C15" s="79">
        <f>Prehlad!I30</f>
        <v>0</v>
      </c>
      <c r="D15" s="79">
        <f>Prehlad!J30</f>
        <v>0</v>
      </c>
      <c r="E15" s="80">
        <f>Prehlad!L30</f>
        <v>0</v>
      </c>
      <c r="F15" s="81">
        <f>Prehlad!N30</f>
        <v>0</v>
      </c>
      <c r="G15" s="81">
        <f>Prehlad!W30</f>
        <v>0</v>
      </c>
    </row>
    <row r="17" spans="1:7">
      <c r="A17" s="78" t="s">
        <v>174</v>
      </c>
      <c r="B17" s="79">
        <f>Prehlad!H41</f>
        <v>0</v>
      </c>
      <c r="C17" s="79">
        <f>Prehlad!I41</f>
        <v>0</v>
      </c>
      <c r="D17" s="79">
        <f>Prehlad!J41</f>
        <v>0</v>
      </c>
      <c r="E17" s="80">
        <f>Prehlad!L41</f>
        <v>0</v>
      </c>
      <c r="F17" s="81">
        <f>Prehlad!N41</f>
        <v>0</v>
      </c>
      <c r="G17" s="81">
        <f>Prehlad!W41</f>
        <v>0</v>
      </c>
    </row>
    <row r="18" spans="1:7">
      <c r="A18" s="78" t="s">
        <v>194</v>
      </c>
      <c r="B18" s="79">
        <f>Prehlad!H51</f>
        <v>0</v>
      </c>
      <c r="C18" s="79">
        <f>Prehlad!I51</f>
        <v>0</v>
      </c>
      <c r="D18" s="79">
        <f>Prehlad!J51</f>
        <v>0</v>
      </c>
      <c r="E18" s="80">
        <f>Prehlad!L51</f>
        <v>0</v>
      </c>
      <c r="F18" s="81">
        <f>Prehlad!N51</f>
        <v>0</v>
      </c>
      <c r="G18" s="81">
        <f>Prehlad!W51</f>
        <v>0</v>
      </c>
    </row>
    <row r="19" spans="1:7">
      <c r="A19" s="78" t="s">
        <v>212</v>
      </c>
      <c r="B19" s="79">
        <f>Prehlad!H59</f>
        <v>0</v>
      </c>
      <c r="C19" s="79">
        <f>Prehlad!I59</f>
        <v>0</v>
      </c>
      <c r="D19" s="79">
        <f>Prehlad!J59</f>
        <v>0</v>
      </c>
      <c r="E19" s="80">
        <f>Prehlad!L59</f>
        <v>0</v>
      </c>
      <c r="F19" s="81">
        <f>Prehlad!N59</f>
        <v>0</v>
      </c>
      <c r="G19" s="81">
        <f>Prehlad!W59</f>
        <v>0</v>
      </c>
    </row>
    <row r="20" spans="1:7">
      <c r="A20" s="78" t="s">
        <v>226</v>
      </c>
      <c r="B20" s="79">
        <f>Prehlad!H64</f>
        <v>0</v>
      </c>
      <c r="C20" s="79">
        <f>Prehlad!I64</f>
        <v>0</v>
      </c>
      <c r="D20" s="79">
        <f>Prehlad!J64</f>
        <v>0</v>
      </c>
      <c r="E20" s="80">
        <f>Prehlad!L64</f>
        <v>0</v>
      </c>
      <c r="F20" s="81">
        <f>Prehlad!N64</f>
        <v>0</v>
      </c>
      <c r="G20" s="81">
        <f>Prehlad!W64</f>
        <v>0</v>
      </c>
    </row>
    <row r="21" spans="1:7">
      <c r="A21" s="78" t="s">
        <v>233</v>
      </c>
      <c r="B21" s="79">
        <f>Prehlad!H66</f>
        <v>0</v>
      </c>
      <c r="C21" s="79">
        <f>Prehlad!I66</f>
        <v>0</v>
      </c>
      <c r="D21" s="79">
        <f>Prehlad!J66</f>
        <v>0</v>
      </c>
      <c r="E21" s="80">
        <f>Prehlad!L66</f>
        <v>0</v>
      </c>
      <c r="F21" s="81">
        <f>Prehlad!N66</f>
        <v>0</v>
      </c>
      <c r="G21" s="81">
        <f>Prehlad!W66</f>
        <v>0</v>
      </c>
    </row>
    <row r="24" spans="1:7">
      <c r="A24" s="78" t="s">
        <v>234</v>
      </c>
      <c r="B24" s="79">
        <f>Prehlad!H68</f>
        <v>0</v>
      </c>
      <c r="C24" s="79">
        <f>Prehlad!I68</f>
        <v>0</v>
      </c>
      <c r="D24" s="79">
        <f>Prehlad!J68</f>
        <v>0</v>
      </c>
      <c r="E24" s="80">
        <f>Prehlad!L68</f>
        <v>0</v>
      </c>
      <c r="F24" s="81">
        <f>Prehlad!N68</f>
        <v>0</v>
      </c>
      <c r="G24" s="81">
        <f>Prehlad!W68</f>
        <v>0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9"/>
  <sheetViews>
    <sheetView showGridLines="0" showZeros="0" topLeftCell="A17" workbookViewId="0">
      <selection activeCell="M23" sqref="M23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22.7109375" style="1" customWidth="1"/>
    <col min="9" max="9" width="14" style="1" customWidth="1"/>
    <col min="10" max="10" width="4.28515625" style="1" customWidth="1"/>
    <col min="11" max="11" width="19.7109375" style="1" customWidth="1"/>
    <col min="12" max="12" width="9.7109375" style="1" customWidth="1"/>
    <col min="13" max="13" width="14" style="1" customWidth="1"/>
    <col min="14" max="14" width="0.7109375" style="1" customWidth="1"/>
    <col min="15" max="15" width="1.42578125" style="1" customWidth="1"/>
    <col min="16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 t="s">
        <v>0</v>
      </c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75" t="s">
        <v>3</v>
      </c>
      <c r="AA1" s="75" t="s">
        <v>4</v>
      </c>
      <c r="AB1" s="75" t="s">
        <v>5</v>
      </c>
      <c r="AC1" s="75" t="s">
        <v>6</v>
      </c>
      <c r="AD1" s="75" t="s">
        <v>7</v>
      </c>
    </row>
    <row r="2" spans="2:30" ht="18" customHeight="1">
      <c r="B2" s="4" t="s">
        <v>121</v>
      </c>
      <c r="C2" s="5"/>
      <c r="D2" s="5"/>
      <c r="E2" s="5"/>
      <c r="F2" s="5"/>
      <c r="G2" s="6" t="s">
        <v>72</v>
      </c>
      <c r="H2" s="5"/>
      <c r="I2" s="5"/>
      <c r="J2" s="6" t="s">
        <v>73</v>
      </c>
      <c r="K2" s="5"/>
      <c r="L2" s="5"/>
      <c r="M2" s="52"/>
      <c r="Z2" s="75" t="s">
        <v>10</v>
      </c>
      <c r="AA2" s="76" t="s">
        <v>74</v>
      </c>
      <c r="AB2" s="76" t="s">
        <v>12</v>
      </c>
      <c r="AC2" s="76"/>
      <c r="AD2" s="77"/>
    </row>
    <row r="3" spans="2:30" ht="18" customHeight="1">
      <c r="B3" s="7" t="s">
        <v>122</v>
      </c>
      <c r="C3" s="8"/>
      <c r="D3" s="8"/>
      <c r="E3" s="8"/>
      <c r="F3" s="8"/>
      <c r="G3" s="9" t="s">
        <v>123</v>
      </c>
      <c r="H3" s="8"/>
      <c r="I3" s="8"/>
      <c r="J3" s="9" t="s">
        <v>75</v>
      </c>
      <c r="K3" s="8" t="s">
        <v>124</v>
      </c>
      <c r="L3" s="8"/>
      <c r="M3" s="53"/>
      <c r="Z3" s="75" t="s">
        <v>14</v>
      </c>
      <c r="AA3" s="76" t="s">
        <v>76</v>
      </c>
      <c r="AB3" s="76" t="s">
        <v>12</v>
      </c>
      <c r="AC3" s="76" t="s">
        <v>16</v>
      </c>
      <c r="AD3" s="77" t="s">
        <v>17</v>
      </c>
    </row>
    <row r="4" spans="2:30" ht="18" customHeight="1">
      <c r="B4" s="10" t="s">
        <v>0</v>
      </c>
      <c r="C4" s="11"/>
      <c r="D4" s="11"/>
      <c r="E4" s="11"/>
      <c r="F4" s="11"/>
      <c r="G4" s="12"/>
      <c r="H4" s="11"/>
      <c r="I4" s="11"/>
      <c r="J4" s="12" t="s">
        <v>77</v>
      </c>
      <c r="K4" s="11" t="s">
        <v>125</v>
      </c>
      <c r="L4" s="11" t="s">
        <v>78</v>
      </c>
      <c r="M4" s="54"/>
      <c r="Z4" s="75" t="s">
        <v>18</v>
      </c>
      <c r="AA4" s="76" t="s">
        <v>79</v>
      </c>
      <c r="AB4" s="76" t="s">
        <v>12</v>
      </c>
      <c r="AC4" s="76"/>
      <c r="AD4" s="77"/>
    </row>
    <row r="5" spans="2:30" ht="18" customHeight="1">
      <c r="B5" s="4" t="s">
        <v>80</v>
      </c>
      <c r="C5" s="5"/>
      <c r="D5" s="5"/>
      <c r="E5" s="5"/>
      <c r="F5" s="5"/>
      <c r="G5" s="13"/>
      <c r="H5" s="5"/>
      <c r="I5" s="5"/>
      <c r="J5" s="5" t="s">
        <v>81</v>
      </c>
      <c r="K5" s="5"/>
      <c r="L5" s="5" t="s">
        <v>82</v>
      </c>
      <c r="M5" s="52"/>
      <c r="Z5" s="75" t="s">
        <v>20</v>
      </c>
      <c r="AA5" s="76" t="s">
        <v>76</v>
      </c>
      <c r="AB5" s="76" t="s">
        <v>12</v>
      </c>
      <c r="AC5" s="76" t="s">
        <v>16</v>
      </c>
      <c r="AD5" s="77" t="s">
        <v>17</v>
      </c>
    </row>
    <row r="6" spans="2:30" ht="18" customHeight="1">
      <c r="B6" s="7" t="s">
        <v>83</v>
      </c>
      <c r="C6" s="8"/>
      <c r="D6" s="8"/>
      <c r="E6" s="8"/>
      <c r="F6" s="8"/>
      <c r="G6" s="14"/>
      <c r="H6" s="8"/>
      <c r="I6" s="8"/>
      <c r="J6" s="8" t="s">
        <v>81</v>
      </c>
      <c r="K6" s="8"/>
      <c r="L6" s="8" t="s">
        <v>82</v>
      </c>
      <c r="M6" s="53"/>
    </row>
    <row r="7" spans="2:30" ht="18" customHeight="1">
      <c r="B7" s="10" t="s">
        <v>84</v>
      </c>
      <c r="C7" s="11"/>
      <c r="D7" s="11" t="s">
        <v>126</v>
      </c>
      <c r="E7" s="11"/>
      <c r="F7" s="11"/>
      <c r="G7" s="15" t="s">
        <v>127</v>
      </c>
      <c r="H7" s="11"/>
      <c r="I7" s="11"/>
      <c r="J7" s="11" t="s">
        <v>81</v>
      </c>
      <c r="K7" s="11"/>
      <c r="L7" s="11" t="s">
        <v>82</v>
      </c>
      <c r="M7" s="54"/>
    </row>
    <row r="8" spans="2:30" ht="18" customHeight="1">
      <c r="B8" s="16"/>
      <c r="C8" s="17"/>
      <c r="D8" s="18"/>
      <c r="E8" s="19"/>
      <c r="F8" s="20">
        <f>IF(B8&lt;&gt;0,ROUND($M$26/B8,0),0)</f>
        <v>0</v>
      </c>
      <c r="G8" s="13"/>
      <c r="H8" s="17"/>
      <c r="I8" s="20">
        <f>IF(G8&lt;&gt;0,ROUND($M$26/G8,0),0)</f>
        <v>0</v>
      </c>
      <c r="J8" s="6"/>
      <c r="K8" s="17"/>
      <c r="L8" s="19"/>
      <c r="M8" s="55">
        <f>IF(J8&lt;&gt;0,ROUND($M$26/J8,0),0)</f>
        <v>0</v>
      </c>
    </row>
    <row r="9" spans="2:30" ht="18" customHeight="1">
      <c r="B9" s="21"/>
      <c r="C9" s="22"/>
      <c r="D9" s="23"/>
      <c r="E9" s="24"/>
      <c r="F9" s="25">
        <f>IF(B9&lt;&gt;0,ROUND($M$26/B9,0),0)</f>
        <v>0</v>
      </c>
      <c r="G9" s="26"/>
      <c r="H9" s="22"/>
      <c r="I9" s="25">
        <f>IF(G9&lt;&gt;0,ROUND($M$26/G9,0),0)</f>
        <v>0</v>
      </c>
      <c r="J9" s="26"/>
      <c r="K9" s="22"/>
      <c r="L9" s="24"/>
      <c r="M9" s="56">
        <f>IF(J9&lt;&gt;0,ROUND($M$26/J9,0),0)</f>
        <v>0</v>
      </c>
    </row>
    <row r="10" spans="2:30" ht="18" customHeight="1">
      <c r="B10" s="27" t="s">
        <v>85</v>
      </c>
      <c r="C10" s="28" t="s">
        <v>86</v>
      </c>
      <c r="D10" s="29" t="s">
        <v>29</v>
      </c>
      <c r="E10" s="29" t="s">
        <v>87</v>
      </c>
      <c r="F10" s="30" t="s">
        <v>88</v>
      </c>
      <c r="G10" s="27" t="s">
        <v>89</v>
      </c>
      <c r="H10" s="31" t="s">
        <v>90</v>
      </c>
      <c r="I10" s="57"/>
      <c r="J10" s="27" t="s">
        <v>91</v>
      </c>
      <c r="K10" s="31" t="s">
        <v>92</v>
      </c>
      <c r="L10" s="58"/>
      <c r="M10" s="57"/>
    </row>
    <row r="11" spans="2:30" ht="18" customHeight="1">
      <c r="B11" s="32">
        <v>1</v>
      </c>
      <c r="C11" s="33" t="s">
        <v>93</v>
      </c>
      <c r="D11" s="147">
        <f>Prehlad!H30</f>
        <v>0</v>
      </c>
      <c r="E11" s="147">
        <f>Prehlad!I30</f>
        <v>0</v>
      </c>
      <c r="F11" s="148">
        <f>D11+E11</f>
        <v>0</v>
      </c>
      <c r="G11" s="32">
        <v>6</v>
      </c>
      <c r="H11" s="33" t="s">
        <v>128</v>
      </c>
      <c r="I11" s="148">
        <v>0</v>
      </c>
      <c r="J11" s="32">
        <v>11</v>
      </c>
      <c r="K11" s="59" t="s">
        <v>131</v>
      </c>
      <c r="L11" s="60">
        <v>0</v>
      </c>
      <c r="M11" s="148">
        <f>ROUND(((D11+E11+D12+E12+D13)*L11),2)</f>
        <v>0</v>
      </c>
    </row>
    <row r="12" spans="2:30" ht="18" customHeight="1">
      <c r="B12" s="34">
        <v>2</v>
      </c>
      <c r="C12" s="35" t="s">
        <v>94</v>
      </c>
      <c r="D12" s="149">
        <f>Prehlad!H66</f>
        <v>0</v>
      </c>
      <c r="E12" s="149">
        <f>Prehlad!I66</f>
        <v>0</v>
      </c>
      <c r="F12" s="148">
        <f>D12+E12</f>
        <v>0</v>
      </c>
      <c r="G12" s="34">
        <v>7</v>
      </c>
      <c r="H12" s="35" t="s">
        <v>129</v>
      </c>
      <c r="I12" s="150">
        <v>0</v>
      </c>
      <c r="J12" s="34">
        <v>12</v>
      </c>
      <c r="K12" s="61" t="s">
        <v>132</v>
      </c>
      <c r="L12" s="62">
        <v>0</v>
      </c>
      <c r="M12" s="150">
        <f>ROUND(((D11+E11+D12+E12+D13)*L12),2)</f>
        <v>0</v>
      </c>
    </row>
    <row r="13" spans="2:30" ht="18" customHeight="1">
      <c r="B13" s="34">
        <v>3</v>
      </c>
      <c r="C13" s="35" t="s">
        <v>95</v>
      </c>
      <c r="D13" s="149"/>
      <c r="E13" s="149"/>
      <c r="F13" s="148">
        <f>D13+E13</f>
        <v>0</v>
      </c>
      <c r="G13" s="34">
        <v>8</v>
      </c>
      <c r="H13" s="35" t="s">
        <v>130</v>
      </c>
      <c r="I13" s="150">
        <v>0</v>
      </c>
      <c r="J13" s="34">
        <v>13</v>
      </c>
      <c r="K13" s="61" t="s">
        <v>133</v>
      </c>
      <c r="L13" s="62">
        <v>0</v>
      </c>
      <c r="M13" s="150">
        <f>ROUND(((D11+E11+D12+E12+D13)*L13),2)</f>
        <v>0</v>
      </c>
    </row>
    <row r="14" spans="2:30" ht="18" customHeight="1">
      <c r="B14" s="34">
        <v>4</v>
      </c>
      <c r="C14" s="35" t="s">
        <v>96</v>
      </c>
      <c r="D14" s="149"/>
      <c r="E14" s="149"/>
      <c r="F14" s="151">
        <f>D14+E14</f>
        <v>0</v>
      </c>
      <c r="G14" s="34">
        <v>9</v>
      </c>
      <c r="H14" s="35" t="s">
        <v>0</v>
      </c>
      <c r="I14" s="150">
        <v>0</v>
      </c>
      <c r="J14" s="34">
        <v>14</v>
      </c>
      <c r="K14" s="61" t="s">
        <v>0</v>
      </c>
      <c r="L14" s="62">
        <v>0</v>
      </c>
      <c r="M14" s="150">
        <f>ROUND(((D11+E11+D12+E12+D13+E13)*L14),2)</f>
        <v>0</v>
      </c>
    </row>
    <row r="15" spans="2:30" ht="18" customHeight="1">
      <c r="B15" s="36">
        <v>5</v>
      </c>
      <c r="C15" s="37" t="s">
        <v>97</v>
      </c>
      <c r="D15" s="152">
        <f>SUM(D11:D14)</f>
        <v>0</v>
      </c>
      <c r="E15" s="153">
        <f>SUM(E11:E14)</f>
        <v>0</v>
      </c>
      <c r="F15" s="154">
        <f>SUM(F11:F14)</f>
        <v>0</v>
      </c>
      <c r="G15" s="38">
        <v>10</v>
      </c>
      <c r="H15" s="39" t="s">
        <v>98</v>
      </c>
      <c r="I15" s="154">
        <f>SUM(I11:I14)</f>
        <v>0</v>
      </c>
      <c r="J15" s="36">
        <v>15</v>
      </c>
      <c r="K15" s="63"/>
      <c r="L15" s="64" t="s">
        <v>99</v>
      </c>
      <c r="M15" s="154">
        <f>SUM(M11:M14)</f>
        <v>0</v>
      </c>
    </row>
    <row r="16" spans="2:30" ht="18" customHeight="1">
      <c r="B16" s="40" t="s">
        <v>100</v>
      </c>
      <c r="C16" s="41"/>
      <c r="D16" s="41"/>
      <c r="E16" s="41"/>
      <c r="F16" s="42"/>
      <c r="G16" s="40" t="s">
        <v>101</v>
      </c>
      <c r="H16" s="41"/>
      <c r="I16" s="65"/>
      <c r="J16" s="27" t="s">
        <v>102</v>
      </c>
      <c r="K16" s="31" t="s">
        <v>103</v>
      </c>
      <c r="L16" s="58"/>
      <c r="M16" s="66"/>
    </row>
    <row r="17" spans="2:13" ht="18" customHeight="1">
      <c r="B17" s="43"/>
      <c r="C17" s="44" t="s">
        <v>104</v>
      </c>
      <c r="D17" s="44"/>
      <c r="E17" s="44" t="s">
        <v>105</v>
      </c>
      <c r="F17" s="45"/>
      <c r="G17" s="43"/>
      <c r="H17" s="46"/>
      <c r="I17" s="67"/>
      <c r="J17" s="34">
        <v>16</v>
      </c>
      <c r="K17" s="61" t="s">
        <v>106</v>
      </c>
      <c r="L17" s="68"/>
      <c r="M17" s="150">
        <v>0</v>
      </c>
    </row>
    <row r="18" spans="2:13" ht="18" customHeight="1">
      <c r="B18" s="47"/>
      <c r="C18" s="46" t="s">
        <v>107</v>
      </c>
      <c r="D18" s="46"/>
      <c r="E18" s="46"/>
      <c r="F18" s="48"/>
      <c r="G18" s="47"/>
      <c r="H18" s="46" t="s">
        <v>104</v>
      </c>
      <c r="I18" s="67"/>
      <c r="J18" s="34">
        <v>17</v>
      </c>
      <c r="K18" s="61" t="s">
        <v>134</v>
      </c>
      <c r="L18" s="68"/>
      <c r="M18" s="150">
        <v>0</v>
      </c>
    </row>
    <row r="19" spans="2:13" ht="18" customHeight="1">
      <c r="B19" s="47"/>
      <c r="C19" s="46"/>
      <c r="D19" s="46"/>
      <c r="E19" s="46"/>
      <c r="F19" s="48"/>
      <c r="G19" s="47"/>
      <c r="H19" s="49"/>
      <c r="I19" s="67"/>
      <c r="J19" s="34">
        <v>18</v>
      </c>
      <c r="K19" s="61" t="s">
        <v>135</v>
      </c>
      <c r="L19" s="68"/>
      <c r="M19" s="150">
        <v>0</v>
      </c>
    </row>
    <row r="20" spans="2:13" ht="18" customHeight="1">
      <c r="B20" s="47"/>
      <c r="C20" s="46"/>
      <c r="D20" s="46"/>
      <c r="E20" s="46"/>
      <c r="F20" s="48"/>
      <c r="G20" s="47"/>
      <c r="H20" s="44" t="s">
        <v>105</v>
      </c>
      <c r="I20" s="67"/>
      <c r="J20" s="34">
        <v>19</v>
      </c>
      <c r="K20" s="61" t="s">
        <v>0</v>
      </c>
      <c r="L20" s="68"/>
      <c r="M20" s="150">
        <v>0</v>
      </c>
    </row>
    <row r="21" spans="2:13" ht="18" customHeight="1">
      <c r="B21" s="43"/>
      <c r="C21" s="46"/>
      <c r="D21" s="46"/>
      <c r="E21" s="46"/>
      <c r="F21" s="46"/>
      <c r="G21" s="43"/>
      <c r="H21" s="46" t="s">
        <v>107</v>
      </c>
      <c r="I21" s="67"/>
      <c r="J21" s="36">
        <v>20</v>
      </c>
      <c r="K21" s="63"/>
      <c r="L21" s="64" t="s">
        <v>108</v>
      </c>
      <c r="M21" s="154">
        <f>SUM(M17:M20)</f>
        <v>0</v>
      </c>
    </row>
    <row r="22" spans="2:13" ht="18" customHeight="1">
      <c r="B22" s="40" t="s">
        <v>109</v>
      </c>
      <c r="C22" s="41"/>
      <c r="D22" s="41"/>
      <c r="E22" s="41"/>
      <c r="F22" s="42"/>
      <c r="G22" s="43"/>
      <c r="H22" s="46"/>
      <c r="I22" s="67"/>
      <c r="J22" s="27" t="s">
        <v>110</v>
      </c>
      <c r="K22" s="31" t="s">
        <v>111</v>
      </c>
      <c r="L22" s="58"/>
      <c r="M22" s="66"/>
    </row>
    <row r="23" spans="2:13" ht="18" customHeight="1">
      <c r="B23" s="43"/>
      <c r="C23" s="44" t="s">
        <v>104</v>
      </c>
      <c r="D23" s="44"/>
      <c r="E23" s="44" t="s">
        <v>105</v>
      </c>
      <c r="F23" s="45"/>
      <c r="G23" s="43"/>
      <c r="H23" s="46"/>
      <c r="I23" s="67"/>
      <c r="J23" s="32">
        <v>21</v>
      </c>
      <c r="K23" s="59"/>
      <c r="L23" s="69" t="s">
        <v>112</v>
      </c>
      <c r="M23" s="148">
        <f>ROUND(F15,2)+I15+M15+M21</f>
        <v>0</v>
      </c>
    </row>
    <row r="24" spans="2:13" ht="18" customHeight="1">
      <c r="B24" s="47"/>
      <c r="C24" s="46" t="s">
        <v>107</v>
      </c>
      <c r="D24" s="46"/>
      <c r="E24" s="46"/>
      <c r="F24" s="48"/>
      <c r="G24" s="43"/>
      <c r="H24" s="46"/>
      <c r="I24" s="67"/>
      <c r="J24" s="34">
        <v>22</v>
      </c>
      <c r="K24" s="61" t="s">
        <v>136</v>
      </c>
      <c r="L24" s="155">
        <f>M23-L25</f>
        <v>0</v>
      </c>
      <c r="M24" s="150">
        <f>ROUND((L24*20)/100,2)</f>
        <v>0</v>
      </c>
    </row>
    <row r="25" spans="2:13" ht="18" customHeight="1">
      <c r="B25" s="47"/>
      <c r="C25" s="46"/>
      <c r="D25" s="46"/>
      <c r="E25" s="46"/>
      <c r="F25" s="48"/>
      <c r="G25" s="43"/>
      <c r="H25" s="46"/>
      <c r="I25" s="67"/>
      <c r="J25" s="34">
        <v>23</v>
      </c>
      <c r="K25" s="61" t="s">
        <v>137</v>
      </c>
      <c r="L25" s="155">
        <f>SUMIF(Prehlad!O11:O9999,0,Prehlad!J11:J9999)</f>
        <v>0</v>
      </c>
      <c r="M25" s="150">
        <f>ROUND((L25*0)/100,1)</f>
        <v>0</v>
      </c>
    </row>
    <row r="26" spans="2:13" ht="18" customHeight="1">
      <c r="B26" s="47"/>
      <c r="C26" s="46"/>
      <c r="D26" s="46"/>
      <c r="E26" s="46"/>
      <c r="F26" s="48"/>
      <c r="G26" s="43"/>
      <c r="H26" s="46"/>
      <c r="I26" s="67"/>
      <c r="J26" s="36">
        <v>24</v>
      </c>
      <c r="K26" s="63"/>
      <c r="L26" s="64" t="s">
        <v>113</v>
      </c>
      <c r="M26" s="154">
        <f>M23+M24+M25</f>
        <v>0</v>
      </c>
    </row>
    <row r="27" spans="2:13" ht="17.100000000000001" customHeight="1">
      <c r="B27" s="50"/>
      <c r="C27" s="51"/>
      <c r="D27" s="51"/>
      <c r="E27" s="51"/>
      <c r="F27" s="51"/>
      <c r="G27" s="50"/>
      <c r="H27" s="51"/>
      <c r="I27" s="70"/>
      <c r="J27" s="71" t="s">
        <v>114</v>
      </c>
      <c r="K27" s="72" t="s">
        <v>138</v>
      </c>
      <c r="L27" s="73"/>
      <c r="M27" s="74">
        <v>0</v>
      </c>
    </row>
    <row r="28" spans="2:13" ht="14.25" customHeight="1"/>
    <row r="29" spans="2:13" ht="2.25" customHeight="1"/>
  </sheetData>
  <printOptions horizontalCentered="1" verticalCentered="1"/>
  <pageMargins left="0.25" right="0.38888888888888901" top="0.35416666666666702" bottom="0.43263888888888902" header="0.31388888888888899" footer="0.3541666666666670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Prehlad</vt:lpstr>
      <vt:lpstr>Figury</vt:lpstr>
      <vt:lpstr>Rekapitulacia</vt:lpstr>
      <vt:lpstr>Kryci list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Bara</dc:creator>
  <cp:lastModifiedBy>Obec Bara</cp:lastModifiedBy>
  <cp:lastPrinted>2016-04-18T11:18:00Z</cp:lastPrinted>
  <dcterms:created xsi:type="dcterms:W3CDTF">1999-04-06T07:39:00Z</dcterms:created>
  <dcterms:modified xsi:type="dcterms:W3CDTF">2020-02-20T09:51:55Z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